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480" windowHeight="10290" activeTab="0"/>
  </bookViews>
  <sheets>
    <sheet name="Basic Formula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<sst xmlns="http://schemas.openxmlformats.org/spreadsheetml/2006/main" count="112" uniqueCount="103">
  <si>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>YEAR</t>
  </si>
  <si>
    <t>POPULATION</t>
  </si>
  <si>
    <t>GENERAL PROPERTY TAXES</t>
  </si>
  <si>
    <t>TAX INCREMENTS</t>
  </si>
  <si>
    <t>IN LIEU OF TAXES</t>
  </si>
  <si>
    <t>TOTAL TAXES</t>
  </si>
  <si>
    <t>SPECIAL ASSESSMENTS</t>
  </si>
  <si>
    <t>FEDERAL AIDS</t>
  </si>
  <si>
    <t>STATE SHARED REVENUES</t>
  </si>
  <si>
    <t>STATE HIGHWAY AIDS</t>
  </si>
  <si>
    <t>ALL OTHER STATE AIDS</t>
  </si>
  <si>
    <t>OTHER LOCAL GOVERNMENT AIDS</t>
  </si>
  <si>
    <t>TOTAL INTERGOVERNMENTAL REV.</t>
  </si>
  <si>
    <t>LICENSES AND PERMITS</t>
  </si>
  <si>
    <t>FINES, FORFEIT AND PENALTIES</t>
  </si>
  <si>
    <t>PUBLIC CHG FOR SERVICES</t>
  </si>
  <si>
    <t>INTERG. CHG. FOR SERVICES</t>
  </si>
  <si>
    <t>INTEREST INCOME</t>
  </si>
  <si>
    <t>OTHER REVENUES</t>
  </si>
  <si>
    <t>TOTAL MISCELLANEOUS REVENUES</t>
  </si>
  <si>
    <t>GENERAL REVENUES SUBTOTAL</t>
  </si>
  <si>
    <t>OTHER FINANCING SOURCES</t>
  </si>
  <si>
    <t>TOTAL REVENUE AND OTHER FINANCING SOURCES</t>
  </si>
  <si>
    <t>GENERAL GOVERNMENT</t>
  </si>
  <si>
    <t>LAW ENFORCEMENT</t>
  </si>
  <si>
    <t>FIRE</t>
  </si>
  <si>
    <t>AMBULANCE</t>
  </si>
  <si>
    <t>OTHER PUBLIC SAFETY</t>
  </si>
  <si>
    <t>HIGHWAY MAINTENANCE AND ADM.</t>
  </si>
  <si>
    <t>HIGHWAY CONSTRUCTION</t>
  </si>
  <si>
    <t>ROAD-RELATED FACILITIES</t>
  </si>
  <si>
    <t>OTHER TRANSPORTATION</t>
  </si>
  <si>
    <t>SOLID WASTE COLL AND DISPOSAL</t>
  </si>
  <si>
    <t>OTHER SANITATION</t>
  </si>
  <si>
    <t>HEALTH AND HUMAN SERVICES</t>
  </si>
  <si>
    <t>CULTURE AND EDUCATION</t>
  </si>
  <si>
    <t>PARKS AND RECREATION</t>
  </si>
  <si>
    <t>CONSERVATION AND DEVELOPMENT</t>
  </si>
  <si>
    <t>ALL OTHER EXPENDITURES</t>
  </si>
  <si>
    <t>OPERATING AND CAPITAL EXPENDITURES SUBTOTAL</t>
  </si>
  <si>
    <t>PRINCIPAL</t>
  </si>
  <si>
    <t>INTEREST AND FISCAL CHARGES</t>
  </si>
  <si>
    <t>TOTAL DEBT SERVICE</t>
  </si>
  <si>
    <t>EXPENDITURES SUBTOTAL</t>
  </si>
  <si>
    <t>OTHER FINANCING USES</t>
  </si>
  <si>
    <t>TOTAL EXPENDITURES AND OTHER FINANCING USES</t>
  </si>
  <si>
    <t>TOTAL GENERAL OBLIGATION DEBT</t>
  </si>
  <si>
    <t>PROPRIETARY FUND TYPES: REVENUES</t>
  </si>
  <si>
    <t>PROPRIETARY FUND TYPES: EXPENSES</t>
  </si>
  <si>
    <t>RESIDENTIAL LAND</t>
  </si>
  <si>
    <t>RESIDENTIAL IMPS</t>
  </si>
  <si>
    <t>COMMERCIAL LAND</t>
  </si>
  <si>
    <t>COMMERCIAL IMPS</t>
  </si>
  <si>
    <t>MANUFACTURING LAND</t>
  </si>
  <si>
    <t>MANUFACTURING IMPS</t>
  </si>
  <si>
    <t>AGRICULTURAL LAND</t>
  </si>
  <si>
    <t>AGRCULTURAL IMPS</t>
  </si>
  <si>
    <t>OTHER LAND</t>
  </si>
  <si>
    <t>OTHER IMPS</t>
  </si>
  <si>
    <t>EVA-BOATS</t>
  </si>
  <si>
    <t>SAM BOATS</t>
  </si>
  <si>
    <t>EVA-MACHINERY</t>
  </si>
  <si>
    <t>SAM MACHINERY</t>
  </si>
  <si>
    <t>EVA-FURNITURE</t>
  </si>
  <si>
    <t>SAM FURNITURE</t>
  </si>
  <si>
    <t>EVA-OTHER</t>
  </si>
  <si>
    <t>SAM OTHER</t>
  </si>
  <si>
    <t>FULL VALUE</t>
  </si>
  <si>
    <t>PERCENT ASSESSMENT LEVEL</t>
  </si>
  <si>
    <t>FULL VALUE EXCLUDING TIF</t>
  </si>
  <si>
    <t>TIF DISTRICT</t>
  </si>
  <si>
    <t>TOTAL PROPERTY TAX</t>
  </si>
  <si>
    <t>STATE PROPERTY TAX CREDIT</t>
  </si>
  <si>
    <t>GROSS FULL VALUE RATE</t>
  </si>
  <si>
    <t>EFFECTIVE FULL VALUE RATE</t>
  </si>
  <si>
    <t>COUNTY TAX</t>
  </si>
  <si>
    <t>LOCAL TAX</t>
  </si>
  <si>
    <t>ELEMENTARY/SECONDARY SCHOOL DISTRICT TAXES</t>
  </si>
  <si>
    <t>TECH COLLEGE SCHOOL DISTRICT TAXES</t>
  </si>
  <si>
    <t>Total Levy</t>
  </si>
  <si>
    <t>OTHER REVENUE TAXES</t>
  </si>
  <si>
    <t>FORESTS</t>
  </si>
  <si>
    <t>OTHER PROPERTY TAXES</t>
  </si>
  <si>
    <t>AGRICULTURAL FOREST LAND</t>
  </si>
  <si>
    <t>=</t>
  </si>
  <si>
    <t>Your Property Tax =</t>
  </si>
  <si>
    <t>Your Property Value =</t>
  </si>
  <si>
    <t>per $1,000 of assessed value</t>
  </si>
  <si>
    <t>X %</t>
  </si>
  <si>
    <t>Change =</t>
  </si>
  <si>
    <t>Local</t>
  </si>
  <si>
    <t>+  School</t>
  </si>
  <si>
    <t>+  County</t>
  </si>
  <si>
    <t>+  VoTech</t>
  </si>
  <si>
    <t>+  Other</t>
  </si>
  <si>
    <t>Tax Rate</t>
  </si>
  <si>
    <t xml:space="preserve"> -  Credit</t>
  </si>
  <si>
    <t>UNDEVELOPED LAND</t>
  </si>
  <si>
    <t>of total value</t>
  </si>
  <si>
    <t>Full Value</t>
  </si>
  <si>
    <t>Data Imported From Graphing Revenues, Expenses And Taxes (GREAT) Program</t>
  </si>
  <si>
    <t>Property Tax</t>
  </si>
  <si>
    <t>City of Milwaukee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</si>
</sst>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0.0"/>
    <numFmt numFmtId="168" formatCode="&quot;$&quot;#,##0.0"/>
    <numFmt numFmtId="169" formatCode="0.000"/>
    <numFmt numFmtId="170" formatCode="&quot;$&quot;#,##0.0000"/>
    <numFmt numFmtId="171" formatCode="0.0000"/>
    <numFmt numFmtId="172" formatCode="0.00000"/>
    <numFmt numFmtId="173" formatCode="#,##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.000"/>
    <numFmt numFmtId="177" formatCode="#,##0.0000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"/>
    <numFmt numFmtId="188" formatCode="0.000%"/>
    <numFmt numFmtId="189" formatCode="&quot;$&quot;#,##0.000"/>
    <numFmt numFmtId="190" formatCode="&quot;$&quot;#,##0.00000"/>
    <numFmt numFmtId="191" formatCode="#,##0.00000"/>
    <numFmt numFmtId="192" formatCode="#00000"/>
    <numFmt numFmtId="193" formatCode="#,##0.00000000000"/>
    <numFmt numFmtId="194" formatCode="#,##0.000000"/>
    <numFmt numFmtId="195" formatCode="dd\-mmm\-yy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2"/>
      <name val="Arial"/>
      <family val="0"/>
    </font>
    <font>
      <sz val="12"/>
      <color indexed="55"/>
      <name val="Arial"/>
      <family val="0"/>
    </font>
    <font>
      <b/>
      <sz val="12"/>
      <color indexed="52"/>
      <name val="Arial"/>
      <family val="2"/>
    </font>
    <font>
      <b/>
      <sz val="10"/>
      <color indexed="52"/>
      <name val="Arial"/>
      <family val="0"/>
    </font>
    <font>
      <b/>
      <sz val="14"/>
      <name val="Arial"/>
      <family val="0"/>
    </font>
    <font>
      <sz val="10"/>
      <name val="Wingdings 3"/>
      <family val="1"/>
    </font>
    <font>
      <sz val="72"/>
      <name val="Wingdings 3"/>
      <family val="1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2"/>
      <color indexed="5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165" fontId="0" fillId="0" borderId="0" xfId="59" applyNumberFormat="1" applyFont="1" applyAlignment="1">
      <alignment/>
    </xf>
    <xf numFmtId="175" fontId="0" fillId="0" borderId="0" xfId="44" applyNumberFormat="1" applyFont="1" applyAlignment="1">
      <alignment/>
    </xf>
    <xf numFmtId="175" fontId="0" fillId="0" borderId="0" xfId="0" applyNumberFormat="1" applyAlignment="1">
      <alignment/>
    </xf>
    <xf numFmtId="9" fontId="0" fillId="0" borderId="0" xfId="59" applyFont="1" applyAlignment="1">
      <alignment/>
    </xf>
    <xf numFmtId="177" fontId="0" fillId="0" borderId="0" xfId="0" applyNumberFormat="1" applyAlignment="1">
      <alignment/>
    </xf>
    <xf numFmtId="44" fontId="0" fillId="0" borderId="0" xfId="44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0" fillId="0" borderId="0" xfId="44" applyNumberFormat="1" applyFont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72" fontId="0" fillId="0" borderId="0" xfId="0" applyNumberFormat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192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 quotePrefix="1">
      <alignment/>
      <protection locked="0"/>
    </xf>
    <xf numFmtId="164" fontId="11" fillId="34" borderId="20" xfId="0" applyNumberFormat="1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 applyProtection="1">
      <alignment horizontal="center"/>
      <protection locked="0"/>
    </xf>
    <xf numFmtId="164" fontId="2" fillId="35" borderId="21" xfId="0" applyNumberFormat="1" applyFont="1" applyFill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left" wrapText="1"/>
    </xf>
    <xf numFmtId="0" fontId="0" fillId="36" borderId="0" xfId="0" applyFill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165" fontId="8" fillId="36" borderId="0" xfId="0" applyNumberFormat="1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 quotePrefix="1">
      <alignment horizontal="center"/>
      <protection/>
    </xf>
    <xf numFmtId="0" fontId="2" fillId="36" borderId="23" xfId="0" applyFont="1" applyFill="1" applyBorder="1" applyAlignment="1" applyProtection="1">
      <alignment horizontal="right"/>
      <protection/>
    </xf>
    <xf numFmtId="0" fontId="4" fillId="36" borderId="21" xfId="0" applyFont="1" applyFill="1" applyBorder="1" applyAlignment="1" applyProtection="1" quotePrefix="1">
      <alignment horizontal="center"/>
      <protection/>
    </xf>
    <xf numFmtId="164" fontId="4" fillId="36" borderId="24" xfId="0" applyNumberFormat="1" applyFont="1" applyFill="1" applyBorder="1" applyAlignment="1" applyProtection="1">
      <alignment horizontal="center"/>
      <protection/>
    </xf>
    <xf numFmtId="164" fontId="4" fillId="36" borderId="25" xfId="0" applyNumberFormat="1" applyFont="1" applyFill="1" applyBorder="1" applyAlignment="1" applyProtection="1">
      <alignment horizontal="center"/>
      <protection/>
    </xf>
    <xf numFmtId="164" fontId="4" fillId="36" borderId="26" xfId="0" applyNumberFormat="1" applyFont="1" applyFill="1" applyBorder="1" applyAlignment="1" applyProtection="1">
      <alignment horizontal="center"/>
      <protection/>
    </xf>
    <xf numFmtId="0" fontId="4" fillId="36" borderId="23" xfId="0" applyFont="1" applyFill="1" applyBorder="1" applyAlignment="1" applyProtection="1" quotePrefix="1">
      <alignment horizontal="center"/>
      <protection/>
    </xf>
    <xf numFmtId="165" fontId="8" fillId="36" borderId="0" xfId="0" applyNumberFormat="1" applyFont="1" applyFill="1" applyAlignment="1" applyProtection="1">
      <alignment horizontal="center"/>
      <protection/>
    </xf>
    <xf numFmtId="164" fontId="8" fillId="36" borderId="0" xfId="0" applyNumberFormat="1" applyFont="1" applyFill="1" applyAlignment="1" applyProtection="1">
      <alignment/>
      <protection/>
    </xf>
    <xf numFmtId="164" fontId="8" fillId="36" borderId="0" xfId="0" applyNumberFormat="1" applyFont="1" applyFill="1" applyAlignment="1" applyProtection="1">
      <alignment horizontal="center"/>
      <protection/>
    </xf>
    <xf numFmtId="164" fontId="8" fillId="36" borderId="0" xfId="0" applyNumberFormat="1" applyFont="1" applyFill="1" applyAlignment="1" applyProtection="1">
      <alignment horizontal="left"/>
      <protection/>
    </xf>
    <xf numFmtId="164" fontId="7" fillId="36" borderId="0" xfId="0" applyNumberFormat="1" applyFont="1" applyFill="1" applyBorder="1" applyAlignment="1" applyProtection="1">
      <alignment horizontal="left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4" fillId="36" borderId="27" xfId="0" applyFont="1" applyFill="1" applyBorder="1" applyAlignment="1" applyProtection="1" quotePrefix="1">
      <alignment horizontal="center"/>
      <protection/>
    </xf>
    <xf numFmtId="164" fontId="8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right"/>
      <protection/>
    </xf>
    <xf numFmtId="0" fontId="4" fillId="36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left"/>
      <protection/>
    </xf>
    <xf numFmtId="0" fontId="2" fillId="36" borderId="27" xfId="0" applyFont="1" applyFill="1" applyBorder="1" applyAlignment="1" applyProtection="1">
      <alignment/>
      <protection/>
    </xf>
    <xf numFmtId="164" fontId="2" fillId="36" borderId="27" xfId="0" applyNumberFormat="1" applyFont="1" applyFill="1" applyBorder="1" applyAlignment="1" applyProtection="1">
      <alignment/>
      <protection/>
    </xf>
    <xf numFmtId="191" fontId="2" fillId="36" borderId="27" xfId="0" applyNumberFormat="1" applyFont="1" applyFill="1" applyBorder="1" applyAlignment="1" applyProtection="1">
      <alignment horizontal="left"/>
      <protection/>
    </xf>
    <xf numFmtId="166" fontId="7" fillId="36" borderId="27" xfId="0" applyNumberFormat="1" applyFont="1" applyFill="1" applyBorder="1" applyAlignment="1" applyProtection="1">
      <alignment horizontal="center"/>
      <protection/>
    </xf>
    <xf numFmtId="0" fontId="4" fillId="36" borderId="27" xfId="0" applyFont="1" applyFill="1" applyBorder="1" applyAlignment="1" applyProtection="1">
      <alignment/>
      <protection/>
    </xf>
    <xf numFmtId="0" fontId="4" fillId="36" borderId="27" xfId="0" applyFont="1" applyFill="1" applyBorder="1" applyAlignment="1" applyProtection="1">
      <alignment/>
      <protection/>
    </xf>
    <xf numFmtId="0" fontId="4" fillId="36" borderId="21" xfId="0" applyFont="1" applyFill="1" applyBorder="1" applyAlignment="1" applyProtection="1">
      <alignment/>
      <protection/>
    </xf>
    <xf numFmtId="172" fontId="8" fillId="36" borderId="0" xfId="0" applyNumberFormat="1" applyFont="1" applyFill="1" applyAlignment="1" applyProtection="1">
      <alignment horizontal="left"/>
      <protection/>
    </xf>
    <xf numFmtId="166" fontId="8" fillId="36" borderId="0" xfId="0" applyNumberFormat="1" applyFont="1" applyFill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/>
      <protection/>
    </xf>
    <xf numFmtId="3" fontId="8" fillId="36" borderId="0" xfId="0" applyNumberFormat="1" applyFont="1" applyFill="1" applyAlignment="1" applyProtection="1">
      <alignment horizontal="center"/>
      <protection/>
    </xf>
    <xf numFmtId="165" fontId="8" fillId="36" borderId="0" xfId="0" applyNumberFormat="1" applyFont="1" applyFill="1" applyAlignment="1" applyProtection="1">
      <alignment horizontal="left"/>
      <protection/>
    </xf>
    <xf numFmtId="188" fontId="8" fillId="36" borderId="0" xfId="0" applyNumberFormat="1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164" fontId="2" fillId="36" borderId="21" xfId="0" applyNumberFormat="1" applyFont="1" applyFill="1" applyBorder="1" applyAlignment="1" applyProtection="1">
      <alignment horizontal="center"/>
      <protection/>
    </xf>
    <xf numFmtId="0" fontId="11" fillId="37" borderId="28" xfId="0" applyFont="1" applyFill="1" applyBorder="1" applyAlignment="1" applyProtection="1">
      <alignment horizontal="right"/>
      <protection/>
    </xf>
    <xf numFmtId="164" fontId="11" fillId="38" borderId="29" xfId="0" applyNumberFormat="1" applyFont="1" applyFill="1" applyBorder="1" applyAlignment="1" applyProtection="1">
      <alignment horizontal="center"/>
      <protection/>
    </xf>
    <xf numFmtId="0" fontId="11" fillId="37" borderId="3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65" fontId="2" fillId="39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horizontal="left" vertical="center"/>
    </xf>
    <xf numFmtId="176" fontId="0" fillId="0" borderId="3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40" borderId="3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b/>
        <i val="0"/>
        <u val="single"/>
        <color indexed="10"/>
      </font>
    </dxf>
    <dxf>
      <font>
        <color indexed="10"/>
      </font>
    </dxf>
    <dxf>
      <font>
        <color indexed="12"/>
      </font>
    </dxf>
    <dxf/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26</xdr:row>
      <xdr:rowOff>19050</xdr:rowOff>
    </xdr:from>
    <xdr:to>
      <xdr:col>9</xdr:col>
      <xdr:colOff>76200</xdr:colOff>
      <xdr:row>28</xdr:row>
      <xdr:rowOff>133350</xdr:rowOff>
    </xdr:to>
    <xdr:sp macro="[0]!Insert_Levy_Numbers">
      <xdr:nvSpPr>
        <xdr:cNvPr id="1" name="AutoShape 3"/>
        <xdr:cNvSpPr>
          <a:spLocks/>
        </xdr:cNvSpPr>
      </xdr:nvSpPr>
      <xdr:spPr>
        <a:xfrm>
          <a:off x="7629525" y="4991100"/>
          <a:ext cx="1114425" cy="4381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Levy Numbers</a:t>
          </a:r>
        </a:p>
      </xdr:txBody>
    </xdr:sp>
    <xdr:clientData/>
  </xdr:twoCellAnchor>
  <xdr:twoCellAnchor>
    <xdr:from>
      <xdr:col>5</xdr:col>
      <xdr:colOff>1000125</xdr:colOff>
      <xdr:row>26</xdr:row>
      <xdr:rowOff>19050</xdr:rowOff>
    </xdr:from>
    <xdr:to>
      <xdr:col>7</xdr:col>
      <xdr:colOff>47625</xdr:colOff>
      <xdr:row>28</xdr:row>
      <xdr:rowOff>142875</xdr:rowOff>
    </xdr:to>
    <xdr:sp macro="[0]!Insert_Total_Value">
      <xdr:nvSpPr>
        <xdr:cNvPr id="2" name="AutoShape 4"/>
        <xdr:cNvSpPr>
          <a:spLocks/>
        </xdr:cNvSpPr>
      </xdr:nvSpPr>
      <xdr:spPr>
        <a:xfrm>
          <a:off x="5086350" y="4991100"/>
          <a:ext cx="1390650" cy="4476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Tot. Value</a:t>
          </a:r>
        </a:p>
      </xdr:txBody>
    </xdr:sp>
    <xdr:clientData/>
  </xdr:twoCellAnchor>
  <xdr:twoCellAnchor>
    <xdr:from>
      <xdr:col>3</xdr:col>
      <xdr:colOff>990600</xdr:colOff>
      <xdr:row>26</xdr:row>
      <xdr:rowOff>38100</xdr:rowOff>
    </xdr:from>
    <xdr:to>
      <xdr:col>5</xdr:col>
      <xdr:colOff>66675</xdr:colOff>
      <xdr:row>28</xdr:row>
      <xdr:rowOff>142875</xdr:rowOff>
    </xdr:to>
    <xdr:sp macro="[0]!Insert_Your_Property_Value">
      <xdr:nvSpPr>
        <xdr:cNvPr id="3" name="AutoShape 5"/>
        <xdr:cNvSpPr>
          <a:spLocks/>
        </xdr:cNvSpPr>
      </xdr:nvSpPr>
      <xdr:spPr>
        <a:xfrm>
          <a:off x="2914650" y="5010150"/>
          <a:ext cx="1238250" cy="42862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Prop. Value</a:t>
          </a:r>
        </a:p>
      </xdr:txBody>
    </xdr:sp>
    <xdr:clientData/>
  </xdr:twoCellAnchor>
  <xdr:twoCellAnchor>
    <xdr:from>
      <xdr:col>7</xdr:col>
      <xdr:colOff>1247775</xdr:colOff>
      <xdr:row>21</xdr:row>
      <xdr:rowOff>9525</xdr:rowOff>
    </xdr:from>
    <xdr:to>
      <xdr:col>9</xdr:col>
      <xdr:colOff>47625</xdr:colOff>
      <xdr:row>23</xdr:row>
      <xdr:rowOff>142875</xdr:rowOff>
    </xdr:to>
    <xdr:sp macro="[0]!Increase_by_X_percent">
      <xdr:nvSpPr>
        <xdr:cNvPr id="4" name="AutoShape 9"/>
        <xdr:cNvSpPr>
          <a:spLocks/>
        </xdr:cNvSpPr>
      </xdr:nvSpPr>
      <xdr:spPr>
        <a:xfrm>
          <a:off x="7677150" y="4086225"/>
          <a:ext cx="1038225" cy="45720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 Levies by X %</a:t>
          </a:r>
        </a:p>
      </xdr:txBody>
    </xdr:sp>
    <xdr:clientData/>
  </xdr:twoCellAnchor>
  <xdr:twoCellAnchor>
    <xdr:from>
      <xdr:col>5</xdr:col>
      <xdr:colOff>1057275</xdr:colOff>
      <xdr:row>21</xdr:row>
      <xdr:rowOff>9525</xdr:rowOff>
    </xdr:from>
    <xdr:to>
      <xdr:col>7</xdr:col>
      <xdr:colOff>0</xdr:colOff>
      <xdr:row>23</xdr:row>
      <xdr:rowOff>133350</xdr:rowOff>
    </xdr:to>
    <xdr:sp macro="[0]!Increase_total_value_by_X_percent">
      <xdr:nvSpPr>
        <xdr:cNvPr id="5" name="AutoShape 10"/>
        <xdr:cNvSpPr>
          <a:spLocks/>
        </xdr:cNvSpPr>
      </xdr:nvSpPr>
      <xdr:spPr>
        <a:xfrm>
          <a:off x="5143500" y="4086225"/>
          <a:ext cx="1285875" cy="447675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 Total Value by X %</a:t>
          </a:r>
        </a:p>
      </xdr:txBody>
    </xdr:sp>
    <xdr:clientData/>
  </xdr:twoCellAnchor>
  <xdr:twoCellAnchor>
    <xdr:from>
      <xdr:col>3</xdr:col>
      <xdr:colOff>942975</xdr:colOff>
      <xdr:row>21</xdr:row>
      <xdr:rowOff>9525</xdr:rowOff>
    </xdr:from>
    <xdr:to>
      <xdr:col>5</xdr:col>
      <xdr:colOff>171450</xdr:colOff>
      <xdr:row>23</xdr:row>
      <xdr:rowOff>142875</xdr:rowOff>
    </xdr:to>
    <xdr:sp macro="[0]!Increase_Your_Property_Value_by_X_Percent">
      <xdr:nvSpPr>
        <xdr:cNvPr id="6" name="AutoShape 11"/>
        <xdr:cNvSpPr>
          <a:spLocks/>
        </xdr:cNvSpPr>
      </xdr:nvSpPr>
      <xdr:spPr>
        <a:xfrm>
          <a:off x="2867025" y="4086225"/>
          <a:ext cx="1390650" cy="45720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 Your Prop. Value by X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1</xdr:row>
      <xdr:rowOff>114300</xdr:rowOff>
    </xdr:from>
    <xdr:ext cx="3143250" cy="295275"/>
    <xdr:sp>
      <xdr:nvSpPr>
        <xdr:cNvPr id="1" name="AutoShape 13"/>
        <xdr:cNvSpPr>
          <a:spLocks/>
        </xdr:cNvSpPr>
      </xdr:nvSpPr>
      <xdr:spPr>
        <a:xfrm>
          <a:off x="5657850" y="285750"/>
          <a:ext cx="3143250" cy="295275"/>
        </a:xfrm>
        <a:prstGeom prst="wedgeRoundRectCallout">
          <a:avLst>
            <a:gd name="adj1" fmla="val -73032"/>
            <a:gd name="adj2" fmla="val -1774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Enter value of hypothetical property</a:t>
          </a:r>
        </a:p>
      </xdr:txBody>
    </xdr:sp>
    <xdr:clientData/>
  </xdr:oneCellAnchor>
  <xdr:oneCellAnchor>
    <xdr:from>
      <xdr:col>3</xdr:col>
      <xdr:colOff>657225</xdr:colOff>
      <xdr:row>7</xdr:row>
      <xdr:rowOff>9525</xdr:rowOff>
    </xdr:from>
    <xdr:ext cx="2800350" cy="1019175"/>
    <xdr:sp>
      <xdr:nvSpPr>
        <xdr:cNvPr id="2" name="AutoShape 23"/>
        <xdr:cNvSpPr>
          <a:spLocks/>
        </xdr:cNvSpPr>
      </xdr:nvSpPr>
      <xdr:spPr>
        <a:xfrm>
          <a:off x="6219825" y="1371600"/>
          <a:ext cx="2800350" cy="1019175"/>
        </a:xfrm>
        <a:prstGeom prst="wedgeRoundRectCallout">
          <a:avLst>
            <a:gd name="adj1" fmla="val -96939"/>
            <a:gd name="adj2" fmla="val -630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After copying column of data from GREAT "View Data" download worksheet, Place cursor here to paste data (ctl-V)</a:t>
          </a:r>
        </a:p>
      </xdr:txBody>
    </xdr:sp>
    <xdr:clientData/>
  </xdr:oneCellAnchor>
  <xdr:oneCellAnchor>
    <xdr:from>
      <xdr:col>3</xdr:col>
      <xdr:colOff>285750</xdr:colOff>
      <xdr:row>3</xdr:row>
      <xdr:rowOff>9525</xdr:rowOff>
    </xdr:from>
    <xdr:ext cx="4524375" cy="323850"/>
    <xdr:sp>
      <xdr:nvSpPr>
        <xdr:cNvPr id="3" name="AutoShape 24"/>
        <xdr:cNvSpPr>
          <a:spLocks/>
        </xdr:cNvSpPr>
      </xdr:nvSpPr>
      <xdr:spPr>
        <a:xfrm>
          <a:off x="5848350" y="714375"/>
          <a:ext cx="4524375" cy="323850"/>
        </a:xfrm>
        <a:prstGeom prst="wedgeRoundRectCallout">
          <a:avLst>
            <a:gd name="adj1" fmla="val -93578"/>
            <a:gd name="adj2" fmla="val -4117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Enter Name of municipality here e.g. "City of Berlin"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2:P33"/>
  <sheetViews>
    <sheetView showGridLines="0" tabSelected="1" zoomScale="85" zoomScaleNormal="85" zoomScalePageLayoutView="0" workbookViewId="0" topLeftCell="A2">
      <selection activeCell="K8" sqref="K8"/>
    </sheetView>
  </sheetViews>
  <sheetFormatPr defaultColWidth="9.140625" defaultRowHeight="12.75"/>
  <cols>
    <col min="1" max="1" width="1.57421875" style="0" customWidth="1"/>
    <col min="2" max="2" width="18.28125" style="0" customWidth="1"/>
    <col min="3" max="3" width="9.00390625" style="0" customWidth="1"/>
    <col min="4" max="4" width="15.57421875" style="0" customWidth="1"/>
    <col min="5" max="5" width="16.8515625" style="0" customWidth="1"/>
    <col min="6" max="6" width="16.00390625" style="0" customWidth="1"/>
    <col min="7" max="8" width="19.140625" style="0" customWidth="1"/>
    <col min="9" max="9" width="14.421875" style="0" customWidth="1"/>
    <col min="10" max="10" width="11.57421875" style="0" customWidth="1"/>
    <col min="11" max="11" width="16.140625" style="0" customWidth="1"/>
    <col min="12" max="12" width="10.28125" style="0" customWidth="1"/>
    <col min="13" max="13" width="2.8515625" style="0" customWidth="1"/>
  </cols>
  <sheetData>
    <row r="2" spans="1:12" ht="15.75">
      <c r="A2" s="36"/>
      <c r="B2" s="84" t="str">
        <f>"PROPERTY TAX FOR HYPOTHETICAL HOUSE IN THE "&amp;Data!A4&amp;" IN "&amp;Data!B7&amp;", VALUED AT "&amp;TEXT(Data!B2,"$#,###")</f>
        <v>PROPERTY TAX FOR HYPOTHETICAL HOUSE IN THE City of Milwaukee IN 2004, VALUED AT $130,000</v>
      </c>
      <c r="C2" s="36"/>
      <c r="D2" s="36"/>
      <c r="E2" s="36"/>
      <c r="F2" s="38"/>
      <c r="G2" s="36"/>
      <c r="H2" s="36"/>
      <c r="I2" s="36"/>
      <c r="J2" s="36"/>
      <c r="K2" s="36"/>
      <c r="L2" s="36"/>
    </row>
    <row r="3" spans="1:16" ht="12.75">
      <c r="A3" s="3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5"/>
      <c r="N3" s="35"/>
      <c r="O3" s="35"/>
      <c r="P3" s="35"/>
    </row>
    <row r="4" spans="1:16" ht="12.75">
      <c r="A4" s="36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5"/>
      <c r="N4" s="35"/>
      <c r="O4" s="35"/>
      <c r="P4" s="35"/>
    </row>
    <row r="5" spans="1:12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5">
      <c r="A6" s="43"/>
      <c r="B6" s="44"/>
      <c r="C6" s="45"/>
      <c r="D6" s="46">
        <f aca="true" t="shared" si="0" ref="D6:I6">D8/$K$9</f>
        <v>0.3245754254977646</v>
      </c>
      <c r="E6" s="46">
        <f t="shared" si="0"/>
        <v>0.37256751421078355</v>
      </c>
      <c r="F6" s="46">
        <f t="shared" si="0"/>
        <v>0.1762809092171233</v>
      </c>
      <c r="G6" s="46">
        <f t="shared" si="0"/>
        <v>0.07498542891244321</v>
      </c>
      <c r="H6" s="46">
        <f t="shared" si="0"/>
        <v>0.09880813284753134</v>
      </c>
      <c r="I6" s="46">
        <f t="shared" si="0"/>
        <v>0.04721741068564595</v>
      </c>
      <c r="J6" s="45"/>
      <c r="K6" s="45"/>
      <c r="L6" s="45"/>
      <c r="M6" s="43"/>
    </row>
    <row r="7" spans="1:13" ht="16.5" thickBot="1">
      <c r="A7" s="45"/>
      <c r="B7" s="45"/>
      <c r="C7" s="45"/>
      <c r="D7" s="47" t="s">
        <v>90</v>
      </c>
      <c r="E7" s="48" t="s">
        <v>91</v>
      </c>
      <c r="F7" s="48" t="s">
        <v>92</v>
      </c>
      <c r="G7" s="48" t="s">
        <v>93</v>
      </c>
      <c r="H7" s="48" t="s">
        <v>94</v>
      </c>
      <c r="I7" s="48" t="s">
        <v>96</v>
      </c>
      <c r="J7" s="45"/>
      <c r="K7" s="45"/>
      <c r="L7" s="45"/>
      <c r="M7" s="45"/>
    </row>
    <row r="8" spans="1:13" ht="16.5" thickBot="1">
      <c r="A8" s="45"/>
      <c r="B8" s="49" t="s">
        <v>79</v>
      </c>
      <c r="C8" s="50" t="s">
        <v>84</v>
      </c>
      <c r="D8" s="51">
        <f>Data!B89</f>
        <v>191209551</v>
      </c>
      <c r="E8" s="52">
        <f>Data!B86</f>
        <v>219482011</v>
      </c>
      <c r="F8" s="52">
        <f>Data!B88</f>
        <v>103848261</v>
      </c>
      <c r="G8" s="52">
        <f>Data!B87</f>
        <v>44174417</v>
      </c>
      <c r="H8" s="52">
        <f>Data!B90</f>
        <v>58208531</v>
      </c>
      <c r="I8" s="53">
        <f>Data!B83</f>
        <v>27816092</v>
      </c>
      <c r="J8" s="54" t="s">
        <v>84</v>
      </c>
      <c r="K8" s="41">
        <f>D8+E8+F8+G8+H8-I8</f>
        <v>589106679</v>
      </c>
      <c r="L8" s="55">
        <f>(K8-K9)/K9</f>
        <v>0</v>
      </c>
      <c r="M8" s="45"/>
    </row>
    <row r="9" spans="1:13" ht="15.75" thickBot="1">
      <c r="A9" s="45"/>
      <c r="B9" s="45"/>
      <c r="C9" s="45"/>
      <c r="D9" s="56"/>
      <c r="E9" s="57"/>
      <c r="F9" s="56"/>
      <c r="G9" s="57"/>
      <c r="H9" s="57"/>
      <c r="I9" s="57"/>
      <c r="J9" s="45"/>
      <c r="K9" s="58">
        <f>D8+E8+F8+G8+H8-I8</f>
        <v>589106679</v>
      </c>
      <c r="L9" s="45"/>
      <c r="M9" s="45"/>
    </row>
    <row r="10" spans="1:13" ht="16.5" thickBot="1">
      <c r="A10" s="45"/>
      <c r="B10" s="45"/>
      <c r="C10" s="45"/>
      <c r="D10" s="59"/>
      <c r="E10" s="60" t="s">
        <v>99</v>
      </c>
      <c r="F10" s="61" t="s">
        <v>84</v>
      </c>
      <c r="G10" s="40">
        <f>H10</f>
        <v>22782087700</v>
      </c>
      <c r="H10" s="62">
        <f>Data!B80</f>
        <v>22782087700</v>
      </c>
      <c r="I10" s="55">
        <f>(G10-H10)/H10</f>
        <v>0</v>
      </c>
      <c r="J10" s="45"/>
      <c r="K10" s="45"/>
      <c r="L10" s="45"/>
      <c r="M10" s="45"/>
    </row>
    <row r="11" spans="1:13" ht="15.75" thickBot="1">
      <c r="A11" s="45"/>
      <c r="B11" s="63"/>
      <c r="C11" s="45"/>
      <c r="D11" s="64"/>
      <c r="E11" s="45"/>
      <c r="F11" s="45"/>
      <c r="G11" s="65"/>
      <c r="H11" s="45"/>
      <c r="I11" s="45"/>
      <c r="J11" s="45"/>
      <c r="K11" s="45"/>
      <c r="L11" s="45"/>
      <c r="M11" s="45"/>
    </row>
    <row r="12" spans="1:13" ht="16.5" thickBot="1">
      <c r="A12" s="45"/>
      <c r="B12" s="49" t="s">
        <v>95</v>
      </c>
      <c r="C12" s="61" t="s">
        <v>84</v>
      </c>
      <c r="D12" s="66" t="str">
        <f>TEXT(K8,"$#,###")&amp;"  /  "&amp;TEXT(G10,"$#,###")</f>
        <v>$589,106,679  /  $22,782,087,700</v>
      </c>
      <c r="E12" s="67"/>
      <c r="F12" s="61" t="s">
        <v>84</v>
      </c>
      <c r="G12" s="68">
        <f>(K8/G10)</f>
        <v>0.02585832724188837</v>
      </c>
      <c r="H12" s="61" t="s">
        <v>84</v>
      </c>
      <c r="I12" s="69">
        <f>G12*1000</f>
        <v>25.85832724188837</v>
      </c>
      <c r="J12" s="70" t="s">
        <v>87</v>
      </c>
      <c r="K12" s="71"/>
      <c r="L12" s="72"/>
      <c r="M12" s="45"/>
    </row>
    <row r="13" spans="1:13" ht="15">
      <c r="A13" s="45"/>
      <c r="B13" s="45"/>
      <c r="C13" s="45"/>
      <c r="D13" s="64"/>
      <c r="E13" s="45"/>
      <c r="F13" s="45"/>
      <c r="G13" s="73">
        <f>K9/H10</f>
        <v>0.02585832724188837</v>
      </c>
      <c r="H13" s="45"/>
      <c r="I13" s="74">
        <f>G13*1000</f>
        <v>25.85832724188837</v>
      </c>
      <c r="J13" s="55">
        <f>(I12-I13)/I12</f>
        <v>0</v>
      </c>
      <c r="K13" s="45"/>
      <c r="L13" s="45"/>
      <c r="M13" s="45"/>
    </row>
    <row r="14" spans="1:13" ht="15.75" thickBot="1">
      <c r="A14" s="45"/>
      <c r="B14" s="45"/>
      <c r="C14" s="45"/>
      <c r="D14" s="44"/>
      <c r="E14" s="44"/>
      <c r="F14" s="45"/>
      <c r="G14" s="45"/>
      <c r="H14" s="45"/>
      <c r="I14" s="45"/>
      <c r="J14" s="45"/>
      <c r="K14" s="45"/>
      <c r="L14" s="45"/>
      <c r="M14" s="45"/>
    </row>
    <row r="15" spans="1:13" ht="16.5" thickBot="1">
      <c r="A15" s="45"/>
      <c r="B15" s="45"/>
      <c r="C15" s="45"/>
      <c r="D15" s="45"/>
      <c r="E15" s="75" t="s">
        <v>86</v>
      </c>
      <c r="F15" s="71"/>
      <c r="G15" s="40">
        <f>Data!B2</f>
        <v>130000</v>
      </c>
      <c r="H15" s="76">
        <f>Data!B2</f>
        <v>130000</v>
      </c>
      <c r="I15" s="77">
        <f>(G15-H15)/H15</f>
        <v>0</v>
      </c>
      <c r="J15" s="78">
        <f>G15/G10</f>
        <v>5.706237361205488E-06</v>
      </c>
      <c r="K15" s="79" t="s">
        <v>98</v>
      </c>
      <c r="L15" s="45"/>
      <c r="M15" s="45"/>
    </row>
    <row r="16" spans="1:13" ht="15.75" thickBot="1">
      <c r="A16" s="45"/>
      <c r="B16" s="45"/>
      <c r="C16" s="45"/>
      <c r="D16" s="45"/>
      <c r="E16" s="45"/>
      <c r="F16" s="45"/>
      <c r="G16" s="44"/>
      <c r="H16" s="44"/>
      <c r="I16" s="45"/>
      <c r="J16" s="45"/>
      <c r="K16" s="45"/>
      <c r="L16" s="45"/>
      <c r="M16" s="45"/>
    </row>
    <row r="17" spans="1:13" ht="16.5" thickBot="1">
      <c r="A17" s="45"/>
      <c r="B17" s="45"/>
      <c r="C17" s="45"/>
      <c r="D17" s="45"/>
      <c r="E17" s="75" t="s">
        <v>85</v>
      </c>
      <c r="F17" s="71"/>
      <c r="G17" s="80">
        <f>G15*(K8/G10)</f>
        <v>3361.582541445488</v>
      </c>
      <c r="H17" s="57">
        <f>H15*(K9/H10)</f>
        <v>3361.582541445488</v>
      </c>
      <c r="I17" s="77"/>
      <c r="J17" s="45"/>
      <c r="K17" s="45"/>
      <c r="L17" s="45"/>
      <c r="M17" s="45"/>
    </row>
    <row r="18" spans="1:13" ht="15.75" thickBot="1">
      <c r="A18" s="45"/>
      <c r="B18" s="45"/>
      <c r="C18" s="45"/>
      <c r="D18" s="45"/>
      <c r="E18" s="45"/>
      <c r="F18" s="45"/>
      <c r="G18" s="44"/>
      <c r="H18" s="44"/>
      <c r="I18" s="45"/>
      <c r="J18" s="45"/>
      <c r="K18" s="45"/>
      <c r="L18" s="45"/>
      <c r="M18" s="45"/>
    </row>
    <row r="19" spans="1:13" ht="19.5" thickBot="1" thickTop="1">
      <c r="A19" s="45"/>
      <c r="B19" s="45"/>
      <c r="C19" s="45"/>
      <c r="D19" s="45"/>
      <c r="E19" s="81" t="s">
        <v>89</v>
      </c>
      <c r="F19" s="82">
        <f>(G17-H17)</f>
        <v>0</v>
      </c>
      <c r="G19" s="83" t="str">
        <f>IF(F19&gt;0,"Increase",IF(F19&lt;0,"Decrease","No Change"))</f>
        <v>No Change</v>
      </c>
      <c r="H19" s="46">
        <f>F19/H17</f>
        <v>0</v>
      </c>
      <c r="I19" s="45"/>
      <c r="J19" s="45"/>
      <c r="K19" s="45"/>
      <c r="L19" s="45"/>
      <c r="M19" s="45"/>
    </row>
    <row r="20" ht="13.5" thickTop="1">
      <c r="B20" s="31"/>
    </row>
    <row r="21" ht="13.5" thickBot="1"/>
    <row r="22" spans="4:10" ht="12.75">
      <c r="D22" s="22"/>
      <c r="E22" s="23"/>
      <c r="F22" s="23"/>
      <c r="G22" s="23"/>
      <c r="H22" s="23"/>
      <c r="I22" s="23"/>
      <c r="J22" s="24"/>
    </row>
    <row r="23" spans="2:10" ht="12.75">
      <c r="B23" s="19"/>
      <c r="D23" s="25"/>
      <c r="E23" s="26"/>
      <c r="F23" s="26"/>
      <c r="G23" s="26"/>
      <c r="H23" s="26"/>
      <c r="I23" s="26"/>
      <c r="J23" s="27"/>
    </row>
    <row r="24" spans="4:10" ht="12.75">
      <c r="D24" s="25"/>
      <c r="E24" s="26"/>
      <c r="F24" s="26"/>
      <c r="G24" s="26"/>
      <c r="H24" s="26"/>
      <c r="I24" s="26"/>
      <c r="J24" s="27"/>
    </row>
    <row r="25" spans="2:10" ht="13.5" thickBot="1">
      <c r="B25" s="19"/>
      <c r="D25" s="25"/>
      <c r="E25" s="32" t="s">
        <v>88</v>
      </c>
      <c r="F25" s="26"/>
      <c r="G25" s="32" t="s">
        <v>88</v>
      </c>
      <c r="H25" s="26"/>
      <c r="I25" s="32" t="s">
        <v>88</v>
      </c>
      <c r="J25" s="27"/>
    </row>
    <row r="26" spans="4:10" ht="18.75" customHeight="1" thickBot="1">
      <c r="D26" s="25"/>
      <c r="E26" s="85">
        <v>0</v>
      </c>
      <c r="F26" s="26"/>
      <c r="G26" s="85">
        <v>0</v>
      </c>
      <c r="H26" s="26"/>
      <c r="I26" s="85">
        <v>0</v>
      </c>
      <c r="J26" s="27"/>
    </row>
    <row r="27" spans="4:10" ht="12.75">
      <c r="D27" s="25"/>
      <c r="E27" s="26"/>
      <c r="F27" s="26"/>
      <c r="G27" s="26"/>
      <c r="H27" s="26"/>
      <c r="I27" s="26"/>
      <c r="J27" s="27"/>
    </row>
    <row r="28" spans="4:10" ht="12.75">
      <c r="D28" s="25"/>
      <c r="E28" s="26"/>
      <c r="F28" s="26"/>
      <c r="G28" s="26"/>
      <c r="H28" s="26"/>
      <c r="I28" s="26"/>
      <c r="J28" s="27"/>
    </row>
    <row r="29" spans="4:10" ht="13.5" thickBot="1">
      <c r="D29" s="28"/>
      <c r="E29" s="29"/>
      <c r="F29" s="29"/>
      <c r="G29" s="29"/>
      <c r="H29" s="29"/>
      <c r="I29" s="29"/>
      <c r="J29" s="30"/>
    </row>
    <row r="31" spans="2:6" ht="88.5">
      <c r="B31" s="86"/>
      <c r="D31" s="88" t="s">
        <v>101</v>
      </c>
      <c r="F31" s="87">
        <f>IF(F19&gt;0,CHAR(227),IF(F19&lt;0,CHAR(228),""))</f>
      </c>
    </row>
    <row r="32" ht="12.75">
      <c r="B32" s="86"/>
    </row>
    <row r="33" ht="12.75">
      <c r="E33" s="3"/>
    </row>
  </sheetData>
  <sheetProtection sheet="1" objects="1" scenarios="1" formatColumns="0"/>
  <conditionalFormatting sqref="F31">
    <cfRule type="expression" priority="1" dxfId="0" stopIfTrue="1">
      <formula>$F$19&gt;0</formula>
    </cfRule>
    <cfRule type="expression" priority="2" dxfId="3" stopIfTrue="1">
      <formula>$F$19&lt;0</formula>
    </cfRule>
  </conditionalFormatting>
  <conditionalFormatting sqref="G19 E19">
    <cfRule type="expression" priority="3" dxfId="3" stopIfTrue="1">
      <formula>$F$19&lt;0</formula>
    </cfRule>
    <cfRule type="expression" priority="4" dxfId="0" stopIfTrue="1">
      <formula>$F$19&gt;0</formula>
    </cfRule>
    <cfRule type="expression" priority="5" dxfId="0" stopIfTrue="1">
      <formula>$F$19=0</formula>
    </cfRule>
  </conditionalFormatting>
  <conditionalFormatting sqref="F19">
    <cfRule type="cellIs" priority="6" dxfId="3" operator="lessThan" stopIfTrue="1">
      <formula>0</formula>
    </cfRule>
    <cfRule type="cellIs" priority="7" dxfId="0" operator="greaterThan" stopIfTrue="1">
      <formula>0.999</formula>
    </cfRule>
  </conditionalFormatting>
  <conditionalFormatting sqref="I12">
    <cfRule type="expression" priority="8" dxfId="5" stopIfTrue="1">
      <formula>$G$12&gt;$G$13</formula>
    </cfRule>
    <cfRule type="cellIs" priority="9" dxfId="3" operator="lessThan" stopIfTrue="1">
      <formula>$I$13</formula>
    </cfRule>
  </conditionalFormatting>
  <conditionalFormatting sqref="D31">
    <cfRule type="expression" priority="10" dxfId="3" stopIfTrue="1">
      <formula>$F$19&lt;=0</formula>
    </cfRule>
    <cfRule type="expression" priority="11" dxfId="0" stopIfTrue="1">
      <formula>$F$19&gt;0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D176"/>
  <sheetViews>
    <sheetView zoomScale="67" zoomScaleNormal="67" zoomScalePageLayoutView="0" workbookViewId="0" topLeftCell="A1">
      <selection activeCell="B2" sqref="B2"/>
    </sheetView>
  </sheetViews>
  <sheetFormatPr defaultColWidth="9.140625" defaultRowHeight="12.75"/>
  <cols>
    <col min="1" max="1" width="56.00390625" style="0" customWidth="1"/>
    <col min="2" max="2" width="17.28125" style="0" customWidth="1"/>
    <col min="3" max="3" width="10.140625" style="0" customWidth="1"/>
    <col min="4" max="4" width="10.421875" style="0" customWidth="1"/>
    <col min="5" max="5" width="8.140625" style="0" customWidth="1"/>
    <col min="6" max="6" width="8.7109375" style="0" customWidth="1"/>
    <col min="7" max="19" width="10.00390625" style="0" customWidth="1"/>
    <col min="20" max="20" width="10.8515625" style="0" customWidth="1"/>
  </cols>
  <sheetData>
    <row r="1" spans="1:3" ht="13.5" thickBot="1">
      <c r="A1" s="1"/>
      <c r="B1" s="6"/>
      <c r="C1" s="6"/>
    </row>
    <row r="2" spans="1:29" ht="27.75" customHeight="1" thickBot="1" thickTop="1">
      <c r="A2" s="42" t="s">
        <v>100</v>
      </c>
      <c r="B2" s="39">
        <v>130000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ht="14.25" thickBot="1" thickTop="1">
      <c r="A3" s="92"/>
      <c r="B3" s="89"/>
      <c r="C3" s="90"/>
      <c r="D3" s="90"/>
      <c r="E3" s="90"/>
      <c r="F3" s="90"/>
      <c r="G3" s="90"/>
      <c r="H3" s="90"/>
      <c r="I3" s="90"/>
      <c r="J3" s="90"/>
      <c r="K3" s="91"/>
      <c r="L3" s="18"/>
      <c r="M3" s="18"/>
      <c r="N3" s="18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35"/>
    </row>
    <row r="4" ht="13.5" thickBot="1">
      <c r="A4" s="93" t="s">
        <v>102</v>
      </c>
    </row>
    <row r="5" ht="12.75">
      <c r="A5" s="34"/>
    </row>
    <row r="7" spans="1:29" ht="12.75">
      <c r="A7" t="s">
        <v>0</v>
      </c>
      <c r="B7">
        <v>2004</v>
      </c>
      <c r="U7" s="18"/>
      <c r="V7" s="18"/>
      <c r="W7" s="18"/>
      <c r="X7" s="17"/>
      <c r="Y7" s="18"/>
      <c r="Z7" s="18"/>
      <c r="AA7" s="18"/>
      <c r="AB7" s="18"/>
      <c r="AC7" s="17"/>
    </row>
    <row r="8" spans="1:2" ht="12.75">
      <c r="A8" t="s">
        <v>1</v>
      </c>
      <c r="B8">
        <v>593920</v>
      </c>
    </row>
    <row r="9" spans="1:2" ht="12.75">
      <c r="A9" t="s">
        <v>2</v>
      </c>
      <c r="B9">
        <v>188606000</v>
      </c>
    </row>
    <row r="10" spans="1:2" ht="12.75">
      <c r="A10" t="s">
        <v>3</v>
      </c>
      <c r="B10">
        <v>13948000</v>
      </c>
    </row>
    <row r="11" spans="1:2" ht="12.75">
      <c r="A11" t="s">
        <v>4</v>
      </c>
      <c r="B11">
        <v>10265000</v>
      </c>
    </row>
    <row r="12" spans="1:2" ht="12.75">
      <c r="A12" t="s">
        <v>80</v>
      </c>
      <c r="B12">
        <v>16265000</v>
      </c>
    </row>
    <row r="13" spans="1:2" ht="12.75">
      <c r="A13" t="s">
        <v>5</v>
      </c>
      <c r="B13">
        <v>229084000</v>
      </c>
    </row>
    <row r="14" spans="1:2" ht="12.75">
      <c r="A14" t="s">
        <v>6</v>
      </c>
      <c r="B14">
        <v>4665000</v>
      </c>
    </row>
    <row r="15" spans="1:2" ht="12.75">
      <c r="A15" t="s">
        <v>7</v>
      </c>
      <c r="B15">
        <v>44188000</v>
      </c>
    </row>
    <row r="16" spans="1:2" ht="12.75">
      <c r="A16" t="s">
        <v>8</v>
      </c>
      <c r="B16">
        <v>240440000</v>
      </c>
    </row>
    <row r="17" spans="1:2" ht="12.75">
      <c r="A17" t="s">
        <v>9</v>
      </c>
      <c r="B17">
        <v>26692000</v>
      </c>
    </row>
    <row r="18" spans="1:2" ht="12.75">
      <c r="A18" t="s">
        <v>10</v>
      </c>
      <c r="B18">
        <v>19090000</v>
      </c>
    </row>
    <row r="19" spans="1:2" ht="12.75">
      <c r="A19" t="s">
        <v>11</v>
      </c>
      <c r="B19">
        <v>4525000</v>
      </c>
    </row>
    <row r="20" spans="1:2" ht="12.75">
      <c r="A20" t="s">
        <v>12</v>
      </c>
      <c r="B20">
        <v>334935000</v>
      </c>
    </row>
    <row r="21" spans="1:2" ht="12.75">
      <c r="A21" t="s">
        <v>13</v>
      </c>
      <c r="B21">
        <v>11530000</v>
      </c>
    </row>
    <row r="22" spans="1:2" ht="12.75">
      <c r="A22" t="s">
        <v>14</v>
      </c>
      <c r="B22">
        <v>5647000</v>
      </c>
    </row>
    <row r="23" spans="1:2" ht="12.75">
      <c r="A23" t="s">
        <v>15</v>
      </c>
      <c r="B23">
        <v>56928000</v>
      </c>
    </row>
    <row r="24" spans="1:2" ht="12.75">
      <c r="A24" t="s">
        <v>16</v>
      </c>
      <c r="B24">
        <v>38043000</v>
      </c>
    </row>
    <row r="25" spans="1:2" ht="12.75">
      <c r="A25" t="s">
        <v>17</v>
      </c>
      <c r="B25">
        <v>19347000</v>
      </c>
    </row>
    <row r="26" spans="1:2" ht="12.75">
      <c r="A26" t="s">
        <v>18</v>
      </c>
      <c r="B26">
        <v>9915000</v>
      </c>
    </row>
    <row r="27" spans="1:2" ht="12.75">
      <c r="A27" t="s">
        <v>19</v>
      </c>
      <c r="B27">
        <v>29262000</v>
      </c>
    </row>
    <row r="28" spans="1:2" ht="12.75">
      <c r="A28" t="s">
        <v>20</v>
      </c>
      <c r="B28">
        <v>710094000</v>
      </c>
    </row>
    <row r="29" spans="1:2" ht="12.75">
      <c r="A29" t="s">
        <v>21</v>
      </c>
      <c r="B29">
        <v>137594000</v>
      </c>
    </row>
    <row r="30" spans="1:2" ht="12.75">
      <c r="A30" t="s">
        <v>22</v>
      </c>
      <c r="B30">
        <v>847688000</v>
      </c>
    </row>
    <row r="31" spans="1:2" ht="12.75">
      <c r="A31" t="s">
        <v>23</v>
      </c>
      <c r="B31">
        <v>146718000</v>
      </c>
    </row>
    <row r="32" spans="1:2" ht="12.75">
      <c r="A32" t="s">
        <v>24</v>
      </c>
      <c r="B32">
        <v>194433000</v>
      </c>
    </row>
    <row r="33" spans="1:2" ht="12.75">
      <c r="A33" t="s">
        <v>25</v>
      </c>
      <c r="B33">
        <v>96411000</v>
      </c>
    </row>
    <row r="34" spans="1:2" ht="12.75">
      <c r="A34" t="s">
        <v>26</v>
      </c>
      <c r="B34">
        <v>0</v>
      </c>
    </row>
    <row r="35" spans="1:2" ht="12.75">
      <c r="A35" t="s">
        <v>27</v>
      </c>
      <c r="B35">
        <v>24074000</v>
      </c>
    </row>
    <row r="36" spans="1:2" ht="12.75">
      <c r="A36" t="s">
        <v>28</v>
      </c>
      <c r="B36">
        <v>52121000</v>
      </c>
    </row>
    <row r="37" spans="1:2" ht="12.75">
      <c r="A37" t="s">
        <v>29</v>
      </c>
      <c r="B37">
        <v>26784000</v>
      </c>
    </row>
    <row r="38" spans="1:2" ht="12.75">
      <c r="A38" t="s">
        <v>30</v>
      </c>
      <c r="B38">
        <v>30066000</v>
      </c>
    </row>
    <row r="39" spans="1:2" ht="12.75">
      <c r="A39" t="s">
        <v>31</v>
      </c>
      <c r="B39">
        <v>0</v>
      </c>
    </row>
    <row r="40" spans="1:2" ht="12.75">
      <c r="A40" t="s">
        <v>32</v>
      </c>
      <c r="B40">
        <v>29209000</v>
      </c>
    </row>
    <row r="41" spans="1:2" ht="12.75">
      <c r="A41" t="s">
        <v>33</v>
      </c>
      <c r="B41">
        <v>1166000</v>
      </c>
    </row>
    <row r="42" spans="1:2" ht="12.75">
      <c r="A42" t="s">
        <v>34</v>
      </c>
      <c r="B42">
        <v>31355000</v>
      </c>
    </row>
    <row r="43" spans="1:2" ht="12.75">
      <c r="A43" t="s">
        <v>35</v>
      </c>
      <c r="B43">
        <v>23373000</v>
      </c>
    </row>
    <row r="44" spans="1:2" ht="12.75">
      <c r="A44" t="s">
        <v>36</v>
      </c>
      <c r="B44">
        <v>3623000</v>
      </c>
    </row>
    <row r="45" spans="1:2" ht="12.75">
      <c r="A45" t="s">
        <v>37</v>
      </c>
      <c r="B45">
        <v>58627000</v>
      </c>
    </row>
    <row r="46" spans="1:2" ht="12.75">
      <c r="A46" t="s">
        <v>38</v>
      </c>
      <c r="B46">
        <v>0</v>
      </c>
    </row>
    <row r="47" spans="1:2" ht="12.75">
      <c r="A47" t="s">
        <v>39</v>
      </c>
      <c r="B47">
        <v>717960000</v>
      </c>
    </row>
    <row r="48" spans="1:2" ht="12.75">
      <c r="A48" t="s">
        <v>40</v>
      </c>
      <c r="B48">
        <v>68618000</v>
      </c>
    </row>
    <row r="49" spans="1:2" ht="12.75">
      <c r="A49" t="s">
        <v>41</v>
      </c>
      <c r="B49">
        <v>35121000</v>
      </c>
    </row>
    <row r="50" spans="1:2" ht="12.75">
      <c r="A50" t="s">
        <v>42</v>
      </c>
      <c r="B50">
        <v>103739000</v>
      </c>
    </row>
    <row r="51" spans="1:2" ht="12.75">
      <c r="A51" t="s">
        <v>43</v>
      </c>
      <c r="B51">
        <v>821699000</v>
      </c>
    </row>
    <row r="52" spans="1:2" ht="12.75">
      <c r="A52" t="s">
        <v>44</v>
      </c>
      <c r="B52">
        <v>34690000</v>
      </c>
    </row>
    <row r="53" spans="1:2" ht="12.75">
      <c r="A53" t="s">
        <v>45</v>
      </c>
      <c r="B53">
        <v>856389000</v>
      </c>
    </row>
    <row r="54" spans="1:2" ht="12.75">
      <c r="A54" t="s">
        <v>46</v>
      </c>
      <c r="B54">
        <v>551045233</v>
      </c>
    </row>
    <row r="55" spans="1:2" ht="12.75">
      <c r="A55" t="s">
        <v>47</v>
      </c>
      <c r="B55">
        <v>258083000</v>
      </c>
    </row>
    <row r="56" spans="1:2" ht="12.75">
      <c r="A56" t="s">
        <v>48</v>
      </c>
      <c r="B56">
        <v>257096000</v>
      </c>
    </row>
    <row r="57" spans="1:2" ht="12.75">
      <c r="A57" t="s">
        <v>49</v>
      </c>
      <c r="B57">
        <v>2170170880</v>
      </c>
    </row>
    <row r="58" spans="1:2" ht="12.75">
      <c r="A58" t="s">
        <v>50</v>
      </c>
      <c r="B58">
        <v>12326162432</v>
      </c>
    </row>
    <row r="59" spans="1:2" ht="12.75">
      <c r="A59" t="s">
        <v>51</v>
      </c>
      <c r="B59">
        <v>1313381000</v>
      </c>
    </row>
    <row r="60" spans="1:2" ht="12.75">
      <c r="A60" t="s">
        <v>52</v>
      </c>
      <c r="B60">
        <v>6093480448</v>
      </c>
    </row>
    <row r="61" spans="1:2" ht="12.75">
      <c r="A61" t="s">
        <v>53</v>
      </c>
      <c r="B61">
        <v>144823300</v>
      </c>
    </row>
    <row r="62" spans="1:2" ht="12.75">
      <c r="A62" t="s">
        <v>54</v>
      </c>
      <c r="B62">
        <v>607905800</v>
      </c>
    </row>
    <row r="63" spans="1:2" ht="12.75">
      <c r="A63" t="s">
        <v>55</v>
      </c>
      <c r="B63">
        <v>0</v>
      </c>
    </row>
    <row r="64" spans="1:2" ht="12.75">
      <c r="A64" t="s">
        <v>56</v>
      </c>
      <c r="B64">
        <v>0</v>
      </c>
    </row>
    <row r="65" spans="1:2" ht="12.75">
      <c r="A65" t="s">
        <v>97</v>
      </c>
      <c r="B65">
        <v>0</v>
      </c>
    </row>
    <row r="66" spans="1:2" ht="12.75">
      <c r="A66" t="s">
        <v>83</v>
      </c>
      <c r="B66">
        <v>0</v>
      </c>
    </row>
    <row r="67" spans="1:2" ht="12.75">
      <c r="A67" t="s">
        <v>81</v>
      </c>
      <c r="B67">
        <v>0</v>
      </c>
    </row>
    <row r="68" spans="1:2" ht="12.75">
      <c r="A68" t="s">
        <v>57</v>
      </c>
      <c r="B68">
        <v>0</v>
      </c>
    </row>
    <row r="69" spans="1:2" ht="12.75">
      <c r="A69" t="s">
        <v>58</v>
      </c>
      <c r="B69">
        <v>0</v>
      </c>
    </row>
    <row r="70" spans="1:2" ht="12.75">
      <c r="A70" t="s">
        <v>59</v>
      </c>
      <c r="B70">
        <v>0</v>
      </c>
    </row>
    <row r="71" spans="1:2" ht="12.75">
      <c r="A71" t="s">
        <v>60</v>
      </c>
      <c r="B71">
        <v>23200</v>
      </c>
    </row>
    <row r="72" spans="1:2" ht="12.75">
      <c r="A72" t="s">
        <v>61</v>
      </c>
      <c r="B72">
        <v>96677700</v>
      </c>
    </row>
    <row r="73" spans="1:2" ht="12.75">
      <c r="A73" t="s">
        <v>62</v>
      </c>
      <c r="B73">
        <v>83871300</v>
      </c>
    </row>
    <row r="74" spans="1:2" ht="12.75">
      <c r="A74" t="s">
        <v>63</v>
      </c>
      <c r="B74">
        <v>474349000</v>
      </c>
    </row>
    <row r="75" spans="1:2" ht="12.75">
      <c r="A75" t="s">
        <v>64</v>
      </c>
      <c r="B75">
        <v>83970500</v>
      </c>
    </row>
    <row r="76" spans="1:2" ht="12.75">
      <c r="A76" t="s">
        <v>65</v>
      </c>
      <c r="B76">
        <v>74324300</v>
      </c>
    </row>
    <row r="77" spans="1:2" ht="12.75">
      <c r="A77" t="s">
        <v>66</v>
      </c>
      <c r="B77">
        <v>22633800</v>
      </c>
    </row>
    <row r="78" spans="1:2" ht="12.75">
      <c r="A78" t="s">
        <v>67</v>
      </c>
      <c r="B78">
        <v>23491773700</v>
      </c>
    </row>
    <row r="79" ht="12.75">
      <c r="A79" t="s">
        <v>68</v>
      </c>
    </row>
    <row r="80" spans="1:2" ht="12.75">
      <c r="A80" t="s">
        <v>69</v>
      </c>
      <c r="B80">
        <v>22782087700</v>
      </c>
    </row>
    <row r="81" ht="12.75">
      <c r="A81" t="s">
        <v>70</v>
      </c>
    </row>
    <row r="82" spans="1:2" ht="12.75">
      <c r="A82" t="s">
        <v>71</v>
      </c>
      <c r="B82">
        <v>616922771</v>
      </c>
    </row>
    <row r="83" spans="1:2" ht="12.75">
      <c r="A83" t="s">
        <v>72</v>
      </c>
      <c r="B83">
        <v>27816092</v>
      </c>
    </row>
    <row r="84" ht="12.75">
      <c r="A84" t="s">
        <v>73</v>
      </c>
    </row>
    <row r="85" ht="12.75">
      <c r="A85" t="s">
        <v>74</v>
      </c>
    </row>
    <row r="86" spans="1:2" ht="12.75">
      <c r="A86" t="s">
        <v>77</v>
      </c>
      <c r="B86">
        <v>219482011</v>
      </c>
    </row>
    <row r="87" spans="1:2" ht="12.75">
      <c r="A87" t="s">
        <v>78</v>
      </c>
      <c r="B87">
        <v>44174417</v>
      </c>
    </row>
    <row r="88" spans="1:2" ht="12.75">
      <c r="A88" t="s">
        <v>75</v>
      </c>
      <c r="B88">
        <v>103848261</v>
      </c>
    </row>
    <row r="89" spans="1:2" ht="12.75">
      <c r="A89" t="s">
        <v>76</v>
      </c>
      <c r="B89">
        <v>191209551</v>
      </c>
    </row>
    <row r="90" spans="1:2" ht="12.75">
      <c r="A90" t="s">
        <v>82</v>
      </c>
      <c r="B90">
        <v>58208531</v>
      </c>
    </row>
    <row r="92" spans="1:2" ht="12.75">
      <c r="A92" t="s">
        <v>73</v>
      </c>
      <c r="B92">
        <f>B82/B78</f>
        <v>0.02626122569025088</v>
      </c>
    </row>
    <row r="93" spans="1:2" ht="12.75">
      <c r="A93" t="s">
        <v>74</v>
      </c>
      <c r="B93">
        <f>(B82-B83)/B80</f>
        <v>0.02585832724188837</v>
      </c>
    </row>
    <row r="98" ht="12.75">
      <c r="D98" s="20"/>
    </row>
    <row r="99" spans="2:19" ht="12.75">
      <c r="B99" s="10"/>
      <c r="C99" s="3"/>
      <c r="D99" s="1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2.75">
      <c r="B100" s="5"/>
      <c r="C100" s="3"/>
      <c r="D100" s="1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12.75">
      <c r="B101" s="10"/>
      <c r="C101" s="3"/>
      <c r="D101" s="1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12.75">
      <c r="B102" s="10"/>
      <c r="C102" s="3"/>
      <c r="D102" s="1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12.75">
      <c r="B103" s="10"/>
      <c r="C103" s="3"/>
      <c r="D103" s="1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ht="12.75">
      <c r="B104" s="10"/>
      <c r="C104" s="3"/>
      <c r="D104" s="1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7" ht="12.75">
      <c r="B105" s="10"/>
      <c r="C105" s="3"/>
      <c r="D105" s="10"/>
      <c r="E105" s="2"/>
      <c r="F105" s="2"/>
      <c r="G105" s="2"/>
      <c r="H105" s="2"/>
      <c r="I105" s="2"/>
      <c r="J105" s="2"/>
      <c r="K105" s="2"/>
      <c r="L105" s="2"/>
      <c r="M105" s="2"/>
      <c r="O105" s="2"/>
      <c r="P105" s="2"/>
      <c r="Q105" s="2"/>
    </row>
    <row r="106" spans="2:4" ht="12.75">
      <c r="B106" s="10"/>
      <c r="C106" s="3"/>
      <c r="D106" s="10"/>
    </row>
    <row r="107" spans="2:5" ht="12.75">
      <c r="B107" s="7"/>
      <c r="C107" s="7"/>
      <c r="D107" s="2"/>
      <c r="E107" s="10"/>
    </row>
    <row r="108" ht="12.75">
      <c r="B108" s="8"/>
    </row>
    <row r="110" spans="2:3" ht="12.75">
      <c r="B110" s="9"/>
      <c r="C110" s="3"/>
    </row>
    <row r="111" spans="2:3" ht="12.75">
      <c r="B111" s="9"/>
      <c r="C111" s="3"/>
    </row>
    <row r="112" spans="2:3" ht="12.75">
      <c r="B112" s="9"/>
      <c r="C112" s="3"/>
    </row>
    <row r="113" spans="2:3" ht="12.75">
      <c r="B113" s="9"/>
      <c r="C113" s="3"/>
    </row>
    <row r="114" spans="2:3" ht="12.75">
      <c r="B114" s="9"/>
      <c r="C114" s="3"/>
    </row>
    <row r="115" ht="12.75">
      <c r="C115" s="3"/>
    </row>
    <row r="116" spans="2:4" ht="12.75">
      <c r="B116" s="7"/>
      <c r="C116" s="3"/>
      <c r="D116" s="15"/>
    </row>
    <row r="120" spans="2:19" ht="12.75">
      <c r="B120" s="11"/>
      <c r="C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7" ht="12.75">
      <c r="B121" s="11"/>
      <c r="C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3" spans="2:21" ht="12.75">
      <c r="B123" s="1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2"/>
    </row>
    <row r="124" spans="2:21" ht="12.75">
      <c r="B124" s="1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2"/>
    </row>
    <row r="125" spans="2:21" ht="12.75">
      <c r="B125" s="1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2"/>
    </row>
    <row r="126" spans="2:21" ht="12.75">
      <c r="B126" s="1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2"/>
    </row>
    <row r="127" spans="2:21" ht="12.75">
      <c r="B127" s="1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2"/>
    </row>
    <row r="128" spans="2:21" ht="12.75">
      <c r="B128" s="1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2"/>
    </row>
    <row r="129" spans="2:21" ht="12.75">
      <c r="B129" s="1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U129" s="2"/>
    </row>
    <row r="130" spans="2:21" ht="12.75">
      <c r="B130" s="1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U130" s="2"/>
    </row>
    <row r="131" spans="2:21" ht="12.75">
      <c r="B131" s="1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U131" s="2"/>
    </row>
    <row r="132" spans="2:21" ht="12.75">
      <c r="B132" s="1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U132" s="2"/>
    </row>
    <row r="133" spans="2:21" ht="12.75">
      <c r="B133" s="1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U133" s="2"/>
    </row>
    <row r="134" spans="2:21" ht="12.75">
      <c r="B134" s="1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U134" s="2"/>
    </row>
    <row r="135" spans="2:21" ht="12.75">
      <c r="B135" s="1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U135" s="2"/>
    </row>
    <row r="136" spans="2:21" ht="12.75">
      <c r="B136" s="1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U136" s="2"/>
    </row>
    <row r="137" spans="2:21" ht="12.75">
      <c r="B137" s="1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U137" s="2"/>
    </row>
    <row r="138" spans="2:21" ht="12.75">
      <c r="B138" s="1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U138" s="2"/>
    </row>
    <row r="139" spans="2:21" ht="12.75">
      <c r="B139" s="1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U139" s="2"/>
    </row>
    <row r="140" spans="2:21" ht="12.75">
      <c r="B140" s="13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U140" s="2"/>
    </row>
    <row r="143" spans="2:21" ht="12.75">
      <c r="B143" s="1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U143" s="2"/>
    </row>
    <row r="144" spans="2:21" ht="12.75">
      <c r="B144" s="1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U144" s="2"/>
    </row>
    <row r="145" spans="2:21" ht="12.75">
      <c r="B145" s="1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U145" s="2"/>
    </row>
    <row r="146" spans="2:21" ht="12.75">
      <c r="B146" s="1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U146" s="2"/>
    </row>
    <row r="147" spans="2:21" ht="12.75">
      <c r="B147" s="1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U147" s="2"/>
    </row>
    <row r="148" spans="2:21" ht="12.75">
      <c r="B148" s="1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U148" s="2"/>
    </row>
    <row r="149" spans="2:21" ht="12.75">
      <c r="B149" s="1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U149" s="2"/>
    </row>
    <row r="150" spans="2:21" ht="12.75">
      <c r="B150" s="1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U150" s="2"/>
    </row>
    <row r="151" spans="2:21" ht="12.75">
      <c r="B151" s="1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U151" s="2"/>
    </row>
    <row r="152" spans="2:21" ht="12.75">
      <c r="B152" s="1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U152" s="2"/>
    </row>
    <row r="153" spans="2:21" ht="12.75">
      <c r="B153" s="1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U153" s="2"/>
    </row>
    <row r="154" spans="2:21" ht="12.75">
      <c r="B154" s="1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U154" s="2"/>
    </row>
    <row r="155" spans="2:21" ht="12.75">
      <c r="B155" s="1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U155" s="2"/>
    </row>
    <row r="156" spans="2:21" ht="12.75">
      <c r="B156" s="1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U156" s="2"/>
    </row>
    <row r="157" spans="2:21" ht="12.75">
      <c r="B157" s="1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U157" s="2"/>
    </row>
    <row r="158" spans="2:4" ht="12.75">
      <c r="B158" s="12"/>
      <c r="C158" s="2"/>
      <c r="D158" s="2"/>
    </row>
    <row r="160" ht="12.75">
      <c r="D160" s="20"/>
    </row>
    <row r="161" spans="2:4" ht="12.75">
      <c r="B161" s="5"/>
      <c r="C161" s="16"/>
      <c r="D161" s="21"/>
    </row>
    <row r="162" spans="2:4" ht="12.75">
      <c r="B162" s="5"/>
      <c r="C162" s="16"/>
      <c r="D162" s="21"/>
    </row>
    <row r="163" spans="2:4" ht="12.75">
      <c r="B163" s="5"/>
      <c r="C163" s="16"/>
      <c r="D163" s="21"/>
    </row>
    <row r="164" spans="2:4" ht="12.75">
      <c r="B164" s="5"/>
      <c r="C164" s="16"/>
      <c r="D164" s="21"/>
    </row>
    <row r="165" spans="2:4" ht="12.75">
      <c r="B165" s="5"/>
      <c r="C165" s="16"/>
      <c r="D165" s="21"/>
    </row>
    <row r="166" spans="2:4" ht="12.75">
      <c r="B166" s="5"/>
      <c r="C166" s="16"/>
      <c r="D166" s="21"/>
    </row>
    <row r="167" spans="2:4" ht="12.75">
      <c r="B167" s="5"/>
      <c r="C167" s="16"/>
      <c r="D167" s="21"/>
    </row>
    <row r="168" spans="2:4" ht="12.75">
      <c r="B168" s="5"/>
      <c r="C168" s="16"/>
      <c r="D168" s="21"/>
    </row>
    <row r="169" spans="2:4" ht="12.75">
      <c r="B169" s="5"/>
      <c r="C169" s="16"/>
      <c r="D169" s="21"/>
    </row>
    <row r="170" spans="2:5" ht="12.75">
      <c r="B170" s="3"/>
      <c r="E170" s="4"/>
    </row>
    <row r="171" spans="2:5" ht="12.75">
      <c r="B171" s="3"/>
      <c r="E171" s="4"/>
    </row>
    <row r="172" spans="1:19" ht="12.75">
      <c r="A172" s="3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5:19" ht="12.75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5:19" ht="12.75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5:19" ht="12.75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5:19" ht="12.75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</sheetData>
  <sheetProtection/>
  <conditionalFormatting sqref="B106 B99:C105 B161:B171">
    <cfRule type="cellIs" priority="1" dxfId="1" operator="lessThan" stopIfTrue="1">
      <formula>0</formula>
    </cfRule>
  </conditionalFormatting>
  <conditionalFormatting sqref="D107 B110:C114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 Data Processing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 County</dc:creator>
  <cp:keywords/>
  <dc:description/>
  <cp:lastModifiedBy>Frank Martinez</cp:lastModifiedBy>
  <cp:lastPrinted>2004-06-17T19:43:22Z</cp:lastPrinted>
  <dcterms:created xsi:type="dcterms:W3CDTF">2002-03-06T21:18:49Z</dcterms:created>
  <dcterms:modified xsi:type="dcterms:W3CDTF">2016-04-11T13:39:18Z</dcterms:modified>
  <cp:category/>
  <cp:version/>
  <cp:contentType/>
  <cp:contentStatus/>
</cp:coreProperties>
</file>