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135" windowWidth="7635" windowHeight="4650" activeTab="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74" i="2" l="1"/>
  <c r="G74" i="2"/>
  <c r="F74" i="2"/>
  <c r="E74" i="2"/>
  <c r="D74" i="2"/>
  <c r="C74" i="2"/>
  <c r="B74" i="2"/>
  <c r="K55" i="2"/>
  <c r="J55" i="2"/>
  <c r="I55" i="2"/>
  <c r="H55" i="2"/>
  <c r="G55" i="2"/>
  <c r="F55" i="2"/>
  <c r="E55" i="2"/>
  <c r="D55" i="2"/>
  <c r="C55" i="2"/>
  <c r="B55" i="2"/>
  <c r="H37" i="2"/>
  <c r="G37" i="2"/>
  <c r="F37" i="2"/>
  <c r="E37" i="2"/>
  <c r="D37" i="2"/>
  <c r="C37" i="2"/>
  <c r="B37" i="2"/>
  <c r="K18" i="2"/>
  <c r="J18" i="2"/>
  <c r="I18" i="2"/>
  <c r="H18" i="2"/>
  <c r="G18" i="2"/>
  <c r="F18" i="2"/>
  <c r="E18" i="2"/>
  <c r="D18" i="2"/>
  <c r="C18" i="2"/>
  <c r="B18" i="2"/>
  <c r="R57" i="1"/>
  <c r="P57" i="1"/>
  <c r="O57" i="1"/>
  <c r="N57" i="1"/>
  <c r="M57" i="1"/>
  <c r="L57" i="1"/>
  <c r="K57" i="1"/>
  <c r="J57" i="1"/>
  <c r="I57" i="1"/>
  <c r="H57" i="1"/>
  <c r="G57" i="1"/>
  <c r="F57" i="1"/>
  <c r="E57" i="1"/>
  <c r="Q57" i="1" s="1"/>
  <c r="D57" i="1"/>
  <c r="C57" i="1"/>
  <c r="B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R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Q38" i="1" s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DY19" i="1"/>
  <c r="DW19" i="1"/>
  <c r="DQ19" i="1"/>
  <c r="DO19" i="1"/>
  <c r="DI19" i="1"/>
  <c r="DG19" i="1"/>
  <c r="DA19" i="1"/>
  <c r="CY19" i="1"/>
  <c r="CS19" i="1"/>
  <c r="CQ19" i="1"/>
  <c r="CK19" i="1"/>
  <c r="CI19" i="1"/>
  <c r="CC19" i="1"/>
  <c r="CA19" i="1"/>
  <c r="BU19" i="1"/>
  <c r="BS19" i="1"/>
  <c r="BM19" i="1"/>
  <c r="BK19" i="1"/>
  <c r="BE19" i="1"/>
  <c r="BC19" i="1"/>
  <c r="AW19" i="1"/>
  <c r="AU19" i="1"/>
  <c r="AO19" i="1"/>
  <c r="AM19" i="1"/>
  <c r="AG19" i="1"/>
  <c r="AE19" i="1"/>
  <c r="Y19" i="1"/>
  <c r="W19" i="1"/>
  <c r="Q19" i="1"/>
  <c r="O19" i="1"/>
  <c r="G19" i="1"/>
  <c r="DY18" i="1"/>
  <c r="DX18" i="1"/>
  <c r="DW18" i="1"/>
  <c r="DQ18" i="1"/>
  <c r="DP18" i="1"/>
  <c r="DO18" i="1"/>
  <c r="DI18" i="1"/>
  <c r="DG18" i="1"/>
  <c r="DH18" i="1" s="1"/>
  <c r="DA18" i="1"/>
  <c r="CY18" i="1"/>
  <c r="CZ18" i="1" s="1"/>
  <c r="CS18" i="1"/>
  <c r="CR18" i="1"/>
  <c r="CQ18" i="1"/>
  <c r="CK18" i="1"/>
  <c r="CJ18" i="1"/>
  <c r="CI18" i="1"/>
  <c r="CC18" i="1"/>
  <c r="CA18" i="1"/>
  <c r="CB18" i="1" s="1"/>
  <c r="BU18" i="1"/>
  <c r="BS18" i="1"/>
  <c r="BT18" i="1" s="1"/>
  <c r="BM18" i="1"/>
  <c r="BL18" i="1"/>
  <c r="BK18" i="1"/>
  <c r="BE18" i="1"/>
  <c r="BC18" i="1"/>
  <c r="BD18" i="1" s="1"/>
  <c r="AW18" i="1"/>
  <c r="AU18" i="1"/>
  <c r="AV18" i="1" s="1"/>
  <c r="AO18" i="1"/>
  <c r="AM18" i="1"/>
  <c r="AN18" i="1" s="1"/>
  <c r="AG18" i="1"/>
  <c r="AF18" i="1"/>
  <c r="AE18" i="1"/>
  <c r="Y18" i="1"/>
  <c r="W18" i="1"/>
  <c r="X18" i="1" s="1"/>
  <c r="Q18" i="1"/>
  <c r="O18" i="1"/>
  <c r="P18" i="1" s="1"/>
  <c r="I18" i="1"/>
  <c r="G18" i="1"/>
  <c r="H18" i="1" s="1"/>
  <c r="DY17" i="1"/>
  <c r="DX17" i="1"/>
  <c r="DW17" i="1"/>
  <c r="DQ17" i="1"/>
  <c r="DO17" i="1"/>
  <c r="DP17" i="1" s="1"/>
  <c r="DI17" i="1"/>
  <c r="DG17" i="1"/>
  <c r="DH17" i="1" s="1"/>
  <c r="DA17" i="1"/>
  <c r="CY17" i="1"/>
  <c r="CZ17" i="1" s="1"/>
  <c r="CS17" i="1"/>
  <c r="CR17" i="1"/>
  <c r="CQ17" i="1"/>
  <c r="CK17" i="1"/>
  <c r="CI17" i="1"/>
  <c r="CJ17" i="1" s="1"/>
  <c r="CC17" i="1"/>
  <c r="CA17" i="1"/>
  <c r="CB17" i="1" s="1"/>
  <c r="BU17" i="1"/>
  <c r="BS17" i="1"/>
  <c r="BT17" i="1" s="1"/>
  <c r="BM17" i="1"/>
  <c r="BL17" i="1"/>
  <c r="BK17" i="1"/>
  <c r="BE17" i="1"/>
  <c r="BC17" i="1"/>
  <c r="BD17" i="1" s="1"/>
  <c r="AW17" i="1"/>
  <c r="AU17" i="1"/>
  <c r="AV17" i="1" s="1"/>
  <c r="AO17" i="1"/>
  <c r="AM17" i="1"/>
  <c r="AN17" i="1" s="1"/>
  <c r="AG17" i="1"/>
  <c r="AF17" i="1"/>
  <c r="AE17" i="1"/>
  <c r="Y17" i="1"/>
  <c r="W17" i="1"/>
  <c r="X17" i="1" s="1"/>
  <c r="Q17" i="1"/>
  <c r="O17" i="1"/>
  <c r="P17" i="1" s="1"/>
  <c r="I17" i="1"/>
  <c r="G17" i="1"/>
  <c r="H17" i="1" s="1"/>
  <c r="DY16" i="1"/>
  <c r="DX16" i="1"/>
  <c r="DW16" i="1"/>
  <c r="DQ16" i="1"/>
  <c r="DP16" i="1"/>
  <c r="DO16" i="1"/>
  <c r="DI16" i="1"/>
  <c r="DG16" i="1"/>
  <c r="DH16" i="1" s="1"/>
  <c r="DA16" i="1"/>
  <c r="CY16" i="1"/>
  <c r="CZ16" i="1" s="1"/>
  <c r="CS16" i="1"/>
  <c r="CR16" i="1"/>
  <c r="CQ16" i="1"/>
  <c r="CK16" i="1"/>
  <c r="CI16" i="1"/>
  <c r="CJ16" i="1" s="1"/>
  <c r="CC16" i="1"/>
  <c r="CA16" i="1"/>
  <c r="CB16" i="1" s="1"/>
  <c r="BU16" i="1"/>
  <c r="BS16" i="1"/>
  <c r="BT16" i="1" s="1"/>
  <c r="BM16" i="1"/>
  <c r="BL16" i="1"/>
  <c r="BK16" i="1"/>
  <c r="BE16" i="1"/>
  <c r="BC16" i="1"/>
  <c r="BD16" i="1" s="1"/>
  <c r="AW16" i="1"/>
  <c r="AU16" i="1"/>
  <c r="AV16" i="1" s="1"/>
  <c r="AO16" i="1"/>
  <c r="AM16" i="1"/>
  <c r="AN16" i="1" s="1"/>
  <c r="AG16" i="1"/>
  <c r="AF16" i="1"/>
  <c r="AE16" i="1"/>
  <c r="Y16" i="1"/>
  <c r="W16" i="1"/>
  <c r="X16" i="1" s="1"/>
  <c r="Q16" i="1"/>
  <c r="O16" i="1"/>
  <c r="P16" i="1" s="1"/>
  <c r="I16" i="1"/>
  <c r="G16" i="1"/>
  <c r="H16" i="1" s="1"/>
  <c r="DY15" i="1"/>
  <c r="DX15" i="1"/>
  <c r="DW15" i="1"/>
  <c r="DQ15" i="1"/>
  <c r="DO15" i="1"/>
  <c r="DP15" i="1" s="1"/>
  <c r="DI15" i="1"/>
  <c r="DG15" i="1"/>
  <c r="DH15" i="1" s="1"/>
  <c r="DA15" i="1"/>
  <c r="CY15" i="1"/>
  <c r="CZ15" i="1" s="1"/>
  <c r="CS15" i="1"/>
  <c r="CR15" i="1"/>
  <c r="CQ15" i="1"/>
  <c r="CK15" i="1"/>
  <c r="CI15" i="1"/>
  <c r="CJ15" i="1" s="1"/>
  <c r="CC15" i="1"/>
  <c r="CA15" i="1"/>
  <c r="CB15" i="1" s="1"/>
  <c r="BU15" i="1"/>
  <c r="BS15" i="1"/>
  <c r="BT15" i="1" s="1"/>
  <c r="BM15" i="1"/>
  <c r="BL15" i="1"/>
  <c r="BK15" i="1"/>
  <c r="BE15" i="1"/>
  <c r="BC15" i="1"/>
  <c r="BD15" i="1" s="1"/>
  <c r="AW15" i="1"/>
  <c r="AU15" i="1"/>
  <c r="AV15" i="1" s="1"/>
  <c r="AO15" i="1"/>
  <c r="AM15" i="1"/>
  <c r="AN15" i="1" s="1"/>
  <c r="AG15" i="1"/>
  <c r="AF15" i="1"/>
  <c r="AE15" i="1"/>
  <c r="Y15" i="1"/>
  <c r="W15" i="1"/>
  <c r="X15" i="1" s="1"/>
  <c r="Q15" i="1"/>
  <c r="O15" i="1"/>
  <c r="P15" i="1" s="1"/>
  <c r="I15" i="1"/>
  <c r="G15" i="1"/>
  <c r="H15" i="1" s="1"/>
  <c r="DY14" i="1"/>
  <c r="DX14" i="1"/>
  <c r="DW14" i="1"/>
  <c r="DQ14" i="1"/>
  <c r="DO14" i="1"/>
  <c r="DP14" i="1" s="1"/>
  <c r="DI14" i="1"/>
  <c r="DG14" i="1"/>
  <c r="DH14" i="1" s="1"/>
  <c r="DA14" i="1"/>
  <c r="CY14" i="1"/>
  <c r="CZ14" i="1" s="1"/>
  <c r="CS14" i="1"/>
  <c r="CR14" i="1"/>
  <c r="CQ14" i="1"/>
  <c r="CK14" i="1"/>
  <c r="CI14" i="1"/>
  <c r="CJ14" i="1" s="1"/>
  <c r="CC14" i="1"/>
  <c r="CA14" i="1"/>
  <c r="CB14" i="1" s="1"/>
  <c r="BU14" i="1"/>
  <c r="BS14" i="1"/>
  <c r="BT14" i="1" s="1"/>
  <c r="BM14" i="1"/>
  <c r="BL14" i="1"/>
  <c r="BK14" i="1"/>
  <c r="BE14" i="1"/>
  <c r="BC14" i="1"/>
  <c r="BD14" i="1" s="1"/>
  <c r="AW14" i="1"/>
  <c r="AU14" i="1"/>
  <c r="AV14" i="1" s="1"/>
  <c r="AO14" i="1"/>
  <c r="AM14" i="1"/>
  <c r="AN14" i="1" s="1"/>
  <c r="AG14" i="1"/>
  <c r="AF14" i="1"/>
  <c r="AE14" i="1"/>
  <c r="Y14" i="1"/>
  <c r="W14" i="1"/>
  <c r="X14" i="1" s="1"/>
  <c r="Q14" i="1"/>
  <c r="O14" i="1"/>
  <c r="P14" i="1" s="1"/>
  <c r="I14" i="1"/>
  <c r="G14" i="1"/>
  <c r="H14" i="1" s="1"/>
  <c r="DY13" i="1"/>
  <c r="DX13" i="1"/>
  <c r="DW13" i="1"/>
  <c r="DQ13" i="1"/>
  <c r="DO13" i="1"/>
  <c r="DP13" i="1" s="1"/>
  <c r="DI13" i="1"/>
  <c r="DG13" i="1"/>
  <c r="DH13" i="1" s="1"/>
  <c r="DA13" i="1"/>
  <c r="CY13" i="1"/>
  <c r="CZ13" i="1" s="1"/>
  <c r="CS13" i="1"/>
  <c r="CR13" i="1"/>
  <c r="CQ13" i="1"/>
  <c r="CK13" i="1"/>
  <c r="CI13" i="1"/>
  <c r="CJ13" i="1" s="1"/>
  <c r="CC13" i="1"/>
  <c r="CA13" i="1"/>
  <c r="CB13" i="1" s="1"/>
  <c r="BU13" i="1"/>
  <c r="BS13" i="1"/>
  <c r="BT13" i="1" s="1"/>
  <c r="BM13" i="1"/>
  <c r="BL13" i="1"/>
  <c r="BK13" i="1"/>
  <c r="BE13" i="1"/>
  <c r="BC13" i="1"/>
  <c r="BD13" i="1" s="1"/>
  <c r="AW13" i="1"/>
  <c r="AU13" i="1"/>
  <c r="AV13" i="1" s="1"/>
  <c r="AO13" i="1"/>
  <c r="AM13" i="1"/>
  <c r="AN13" i="1" s="1"/>
  <c r="AG13" i="1"/>
  <c r="AF13" i="1"/>
  <c r="AE13" i="1"/>
  <c r="Y13" i="1"/>
  <c r="W13" i="1"/>
  <c r="X13" i="1" s="1"/>
  <c r="Q13" i="1"/>
  <c r="O13" i="1"/>
  <c r="P13" i="1" s="1"/>
  <c r="I13" i="1"/>
  <c r="G13" i="1"/>
  <c r="H13" i="1" s="1"/>
  <c r="DY12" i="1"/>
  <c r="DX12" i="1"/>
  <c r="DW12" i="1"/>
  <c r="DQ12" i="1"/>
  <c r="DO12" i="1"/>
  <c r="DP12" i="1" s="1"/>
  <c r="DI12" i="1"/>
  <c r="DG12" i="1"/>
  <c r="DH12" i="1" s="1"/>
  <c r="DA12" i="1"/>
  <c r="CY12" i="1"/>
  <c r="CZ12" i="1" s="1"/>
  <c r="CS12" i="1"/>
  <c r="CR12" i="1"/>
  <c r="CQ12" i="1"/>
  <c r="CK12" i="1"/>
  <c r="CI12" i="1"/>
  <c r="CJ12" i="1" s="1"/>
  <c r="CC12" i="1"/>
  <c r="CA12" i="1"/>
  <c r="CB12" i="1" s="1"/>
  <c r="BU12" i="1"/>
  <c r="BS12" i="1"/>
  <c r="BT12" i="1" s="1"/>
  <c r="BM12" i="1"/>
  <c r="BL12" i="1"/>
  <c r="BK12" i="1"/>
  <c r="BE12" i="1"/>
  <c r="BC12" i="1"/>
  <c r="BD12" i="1" s="1"/>
  <c r="AW12" i="1"/>
  <c r="AU12" i="1"/>
  <c r="AV12" i="1" s="1"/>
  <c r="AO12" i="1"/>
  <c r="AM12" i="1"/>
  <c r="AN12" i="1" s="1"/>
  <c r="AG12" i="1"/>
  <c r="AF12" i="1"/>
  <c r="AE12" i="1"/>
  <c r="Y12" i="1"/>
  <c r="W12" i="1"/>
  <c r="X12" i="1" s="1"/>
  <c r="Q12" i="1"/>
  <c r="O12" i="1"/>
  <c r="P12" i="1" s="1"/>
  <c r="I12" i="1"/>
  <c r="G12" i="1"/>
  <c r="H12" i="1" s="1"/>
  <c r="DY11" i="1"/>
  <c r="DX11" i="1"/>
  <c r="DW11" i="1"/>
  <c r="DQ11" i="1"/>
  <c r="DO11" i="1"/>
  <c r="DP11" i="1" s="1"/>
  <c r="DI11" i="1"/>
  <c r="DG11" i="1"/>
  <c r="DH11" i="1" s="1"/>
  <c r="DA11" i="1"/>
  <c r="CY11" i="1"/>
  <c r="CZ11" i="1" s="1"/>
  <c r="CS11" i="1"/>
  <c r="CR11" i="1"/>
  <c r="CQ11" i="1"/>
  <c r="CK11" i="1"/>
  <c r="CI11" i="1"/>
  <c r="CJ11" i="1" s="1"/>
  <c r="CC11" i="1"/>
  <c r="CA11" i="1"/>
  <c r="CB11" i="1" s="1"/>
  <c r="BU11" i="1"/>
  <c r="BS11" i="1"/>
  <c r="BT11" i="1" s="1"/>
  <c r="BM11" i="1"/>
  <c r="BL11" i="1"/>
  <c r="BK11" i="1"/>
  <c r="BE11" i="1"/>
  <c r="BC11" i="1"/>
  <c r="BD11" i="1" s="1"/>
  <c r="AW11" i="1"/>
  <c r="AU11" i="1"/>
  <c r="AV11" i="1" s="1"/>
  <c r="AO11" i="1"/>
  <c r="AM11" i="1"/>
  <c r="AN11" i="1" s="1"/>
  <c r="AG11" i="1"/>
  <c r="AF11" i="1"/>
  <c r="AE11" i="1"/>
  <c r="Y11" i="1"/>
  <c r="W11" i="1"/>
  <c r="X11" i="1" s="1"/>
  <c r="Q11" i="1"/>
  <c r="O11" i="1"/>
  <c r="P11" i="1" s="1"/>
  <c r="I11" i="1"/>
  <c r="G11" i="1"/>
  <c r="H11" i="1" s="1"/>
  <c r="DY10" i="1"/>
  <c r="DX10" i="1"/>
  <c r="DW10" i="1"/>
  <c r="DQ10" i="1"/>
  <c r="DO10" i="1"/>
  <c r="DP10" i="1" s="1"/>
  <c r="DI10" i="1"/>
  <c r="DG10" i="1"/>
  <c r="DH10" i="1" s="1"/>
  <c r="DA10" i="1"/>
  <c r="CY10" i="1"/>
  <c r="CZ10" i="1" s="1"/>
  <c r="CS10" i="1"/>
  <c r="CR10" i="1"/>
  <c r="CQ10" i="1"/>
  <c r="CK10" i="1"/>
  <c r="CI10" i="1"/>
  <c r="CJ10" i="1" s="1"/>
  <c r="CC10" i="1"/>
  <c r="CA10" i="1"/>
  <c r="CB10" i="1" s="1"/>
  <c r="BU10" i="1"/>
  <c r="BT10" i="1"/>
  <c r="BS10" i="1"/>
  <c r="BM10" i="1"/>
  <c r="BL10" i="1"/>
  <c r="BK10" i="1"/>
  <c r="BE10" i="1"/>
  <c r="BD10" i="1"/>
  <c r="BC10" i="1"/>
  <c r="AW10" i="1"/>
  <c r="AU10" i="1"/>
  <c r="AV10" i="1" s="1"/>
  <c r="AO10" i="1"/>
  <c r="AN10" i="1"/>
  <c r="AM10" i="1"/>
  <c r="AG10" i="1"/>
  <c r="AF10" i="1"/>
  <c r="AE10" i="1"/>
  <c r="Y10" i="1"/>
  <c r="W10" i="1"/>
  <c r="X10" i="1" s="1"/>
  <c r="Q10" i="1"/>
  <c r="O10" i="1"/>
  <c r="P10" i="1" s="1"/>
  <c r="I10" i="1"/>
  <c r="H10" i="1"/>
  <c r="G10" i="1"/>
  <c r="DY9" i="1"/>
  <c r="DX9" i="1"/>
  <c r="DW9" i="1"/>
  <c r="DQ9" i="1"/>
  <c r="DO9" i="1"/>
  <c r="DP9" i="1" s="1"/>
  <c r="DI9" i="1"/>
  <c r="DG9" i="1"/>
  <c r="DH9" i="1" s="1"/>
  <c r="DA9" i="1"/>
  <c r="CZ9" i="1"/>
  <c r="CY9" i="1"/>
  <c r="CS9" i="1"/>
  <c r="CR9" i="1"/>
  <c r="CQ9" i="1"/>
  <c r="CK9" i="1"/>
  <c r="CI9" i="1"/>
  <c r="CJ9" i="1" s="1"/>
  <c r="CC9" i="1"/>
  <c r="CA9" i="1"/>
  <c r="CB9" i="1" s="1"/>
  <c r="BU9" i="1"/>
  <c r="BT9" i="1"/>
  <c r="BS9" i="1"/>
  <c r="BM9" i="1"/>
  <c r="BL9" i="1"/>
  <c r="BK9" i="1"/>
  <c r="BE9" i="1"/>
  <c r="BC9" i="1"/>
  <c r="BD9" i="1" s="1"/>
  <c r="AW9" i="1"/>
  <c r="AU9" i="1"/>
  <c r="AV9" i="1" s="1"/>
  <c r="AO9" i="1"/>
  <c r="AN9" i="1"/>
  <c r="AM9" i="1"/>
  <c r="AG9" i="1"/>
  <c r="AF9" i="1"/>
  <c r="AE9" i="1"/>
  <c r="Y9" i="1"/>
  <c r="W9" i="1"/>
  <c r="X9" i="1" s="1"/>
  <c r="Q9" i="1"/>
  <c r="O9" i="1"/>
  <c r="P9" i="1" s="1"/>
  <c r="I9" i="1"/>
  <c r="H9" i="1"/>
  <c r="G9" i="1"/>
  <c r="DY8" i="1"/>
  <c r="DX8" i="1"/>
  <c r="DW8" i="1"/>
  <c r="DQ8" i="1"/>
  <c r="DO8" i="1"/>
  <c r="DP8" i="1" s="1"/>
  <c r="DI8" i="1"/>
  <c r="DG8" i="1"/>
  <c r="DH8" i="1" s="1"/>
  <c r="DA8" i="1"/>
  <c r="CZ8" i="1"/>
  <c r="CY8" i="1"/>
  <c r="CS8" i="1"/>
  <c r="CR8" i="1"/>
  <c r="CQ8" i="1"/>
  <c r="CK8" i="1"/>
  <c r="CI8" i="1"/>
  <c r="CJ8" i="1" s="1"/>
  <c r="CC8" i="1"/>
  <c r="CA8" i="1"/>
  <c r="CB8" i="1" s="1"/>
  <c r="BU8" i="1"/>
  <c r="BT8" i="1"/>
  <c r="BS8" i="1"/>
  <c r="BM8" i="1"/>
  <c r="BL8" i="1"/>
  <c r="BK8" i="1"/>
  <c r="BE8" i="1"/>
  <c r="BC8" i="1"/>
  <c r="BD8" i="1" s="1"/>
  <c r="AW8" i="1"/>
  <c r="AU8" i="1"/>
  <c r="AV8" i="1" s="1"/>
  <c r="AO8" i="1"/>
  <c r="AN8" i="1"/>
  <c r="AM8" i="1"/>
  <c r="AG8" i="1"/>
  <c r="AF8" i="1"/>
  <c r="AE8" i="1"/>
  <c r="Y8" i="1"/>
  <c r="W8" i="1"/>
  <c r="X8" i="1" s="1"/>
  <c r="Q8" i="1"/>
  <c r="O8" i="1"/>
  <c r="P8" i="1" s="1"/>
  <c r="I8" i="1"/>
  <c r="H8" i="1"/>
  <c r="G8" i="1"/>
  <c r="DY7" i="1"/>
  <c r="DX7" i="1"/>
  <c r="DW7" i="1"/>
  <c r="DQ7" i="1"/>
  <c r="DO7" i="1"/>
  <c r="DP7" i="1" s="1"/>
  <c r="DI7" i="1"/>
  <c r="DG7" i="1"/>
  <c r="DH7" i="1" s="1"/>
  <c r="DA7" i="1"/>
  <c r="CZ7" i="1"/>
  <c r="CY7" i="1"/>
  <c r="CS7" i="1"/>
  <c r="CR7" i="1"/>
  <c r="CQ7" i="1"/>
  <c r="CK7" i="1"/>
  <c r="CI7" i="1"/>
  <c r="CJ7" i="1" s="1"/>
  <c r="CC7" i="1"/>
  <c r="CA7" i="1"/>
  <c r="CB7" i="1" s="1"/>
  <c r="BU7" i="1"/>
  <c r="BT7" i="1"/>
  <c r="BS7" i="1"/>
  <c r="BM7" i="1"/>
  <c r="BL7" i="1"/>
  <c r="BK7" i="1"/>
  <c r="BE7" i="1"/>
  <c r="BC7" i="1"/>
  <c r="BD7" i="1" s="1"/>
  <c r="AW7" i="1"/>
  <c r="AU7" i="1"/>
  <c r="AV7" i="1" s="1"/>
  <c r="AO7" i="1"/>
  <c r="AN7" i="1"/>
  <c r="AM7" i="1"/>
  <c r="AG7" i="1"/>
  <c r="AF7" i="1"/>
  <c r="AE7" i="1"/>
  <c r="Y7" i="1"/>
  <c r="W7" i="1"/>
  <c r="X7" i="1" s="1"/>
  <c r="Q7" i="1"/>
  <c r="O7" i="1"/>
  <c r="P7" i="1" s="1"/>
  <c r="I7" i="1"/>
  <c r="H7" i="1"/>
  <c r="G7" i="1"/>
  <c r="DY6" i="1"/>
  <c r="DX6" i="1"/>
  <c r="DW6" i="1"/>
  <c r="DQ6" i="1"/>
  <c r="DO6" i="1"/>
  <c r="DP6" i="1" s="1"/>
  <c r="DI6" i="1"/>
  <c r="DG6" i="1"/>
  <c r="DH6" i="1" s="1"/>
  <c r="DA6" i="1"/>
  <c r="CZ6" i="1"/>
  <c r="CY6" i="1"/>
  <c r="CS6" i="1"/>
  <c r="CR6" i="1"/>
  <c r="CQ6" i="1"/>
  <c r="CK6" i="1"/>
  <c r="CI6" i="1"/>
  <c r="CJ6" i="1" s="1"/>
  <c r="CC6" i="1"/>
  <c r="CA6" i="1"/>
  <c r="CB6" i="1" s="1"/>
  <c r="BU6" i="1"/>
  <c r="BT6" i="1"/>
  <c r="BS6" i="1"/>
  <c r="BM6" i="1"/>
  <c r="BL6" i="1"/>
  <c r="BK6" i="1"/>
  <c r="BE6" i="1"/>
  <c r="BC6" i="1"/>
  <c r="BD6" i="1" s="1"/>
  <c r="AW6" i="1"/>
  <c r="AU6" i="1"/>
  <c r="AV6" i="1" s="1"/>
  <c r="AO6" i="1"/>
  <c r="AM6" i="1"/>
  <c r="AN6" i="1" s="1"/>
  <c r="AG6" i="1"/>
  <c r="AF6" i="1"/>
  <c r="AE6" i="1"/>
  <c r="Y6" i="1"/>
  <c r="W6" i="1"/>
  <c r="X6" i="1" s="1"/>
  <c r="Q6" i="1"/>
  <c r="O6" i="1"/>
  <c r="P6" i="1" s="1"/>
  <c r="I6" i="1"/>
  <c r="G6" i="1"/>
  <c r="H6" i="1" s="1"/>
  <c r="DY5" i="1"/>
  <c r="DX5" i="1"/>
  <c r="DW5" i="1"/>
  <c r="DQ5" i="1"/>
  <c r="DO5" i="1"/>
  <c r="DP5" i="1" s="1"/>
  <c r="DI5" i="1"/>
  <c r="DG5" i="1"/>
  <c r="DH5" i="1" s="1"/>
  <c r="DA5" i="1"/>
  <c r="CY5" i="1"/>
  <c r="CZ5" i="1" s="1"/>
  <c r="CS5" i="1"/>
  <c r="CR5" i="1"/>
  <c r="CQ5" i="1"/>
  <c r="CK5" i="1"/>
  <c r="CI5" i="1"/>
  <c r="CJ5" i="1" s="1"/>
  <c r="CC5" i="1"/>
  <c r="CA5" i="1"/>
  <c r="CB5" i="1" s="1"/>
  <c r="BU5" i="1"/>
  <c r="BS5" i="1"/>
  <c r="BT5" i="1" s="1"/>
  <c r="BM5" i="1"/>
  <c r="BL5" i="1"/>
  <c r="BK5" i="1"/>
  <c r="BE5" i="1"/>
  <c r="BC5" i="1"/>
  <c r="BD5" i="1" s="1"/>
  <c r="AW5" i="1"/>
  <c r="AU5" i="1"/>
  <c r="AV5" i="1" s="1"/>
  <c r="AO5" i="1"/>
  <c r="AM5" i="1"/>
  <c r="AN5" i="1" s="1"/>
  <c r="AG5" i="1"/>
  <c r="AF5" i="1"/>
  <c r="AE5" i="1"/>
  <c r="Y5" i="1"/>
  <c r="W5" i="1"/>
  <c r="X5" i="1" s="1"/>
  <c r="Q5" i="1"/>
  <c r="O5" i="1"/>
  <c r="P5" i="1" s="1"/>
  <c r="I5" i="1"/>
  <c r="G5" i="1"/>
  <c r="H5" i="1" s="1"/>
  <c r="DY4" i="1"/>
  <c r="DX4" i="1"/>
  <c r="DX19" i="1" s="1"/>
  <c r="DW4" i="1"/>
  <c r="DQ4" i="1"/>
  <c r="DO4" i="1"/>
  <c r="DP4" i="1" s="1"/>
  <c r="DP19" i="1" s="1"/>
  <c r="DI4" i="1"/>
  <c r="DG4" i="1"/>
  <c r="DH4" i="1" s="1"/>
  <c r="DH19" i="1" s="1"/>
  <c r="DA4" i="1"/>
  <c r="CY4" i="1"/>
  <c r="CZ4" i="1" s="1"/>
  <c r="CZ19" i="1" s="1"/>
  <c r="CS4" i="1"/>
  <c r="CR4" i="1"/>
  <c r="CR19" i="1" s="1"/>
  <c r="CQ4" i="1"/>
  <c r="CK4" i="1"/>
  <c r="CI4" i="1"/>
  <c r="CJ4" i="1" s="1"/>
  <c r="CC4" i="1"/>
  <c r="CA4" i="1"/>
  <c r="CB4" i="1" s="1"/>
  <c r="BU4" i="1"/>
  <c r="BS4" i="1"/>
  <c r="BT4" i="1" s="1"/>
  <c r="BT19" i="1" s="1"/>
  <c r="BM4" i="1"/>
  <c r="BL4" i="1"/>
  <c r="BL19" i="1" s="1"/>
  <c r="BK4" i="1"/>
  <c r="BE4" i="1"/>
  <c r="BC4" i="1"/>
  <c r="BD4" i="1" s="1"/>
  <c r="BD19" i="1" s="1"/>
  <c r="AW4" i="1"/>
  <c r="AU4" i="1"/>
  <c r="AV4" i="1" s="1"/>
  <c r="AV19" i="1" s="1"/>
  <c r="AO4" i="1"/>
  <c r="AM4" i="1"/>
  <c r="AN4" i="1" s="1"/>
  <c r="AN19" i="1" s="1"/>
  <c r="AG4" i="1"/>
  <c r="AF4" i="1"/>
  <c r="AF19" i="1" s="1"/>
  <c r="AE4" i="1"/>
  <c r="Y4" i="1"/>
  <c r="W4" i="1"/>
  <c r="X4" i="1" s="1"/>
  <c r="X19" i="1" s="1"/>
  <c r="Q4" i="1"/>
  <c r="O4" i="1"/>
  <c r="P4" i="1" s="1"/>
  <c r="I4" i="1"/>
  <c r="I19" i="1" s="1"/>
  <c r="G4" i="1"/>
  <c r="H4" i="1" s="1"/>
  <c r="H19" i="1" s="1"/>
  <c r="CB19" i="1" l="1"/>
  <c r="P19" i="1"/>
  <c r="CJ19" i="1"/>
</calcChain>
</file>

<file path=xl/sharedStrings.xml><?xml version="1.0" encoding="utf-8"?>
<sst xmlns="http://schemas.openxmlformats.org/spreadsheetml/2006/main" count="234" uniqueCount="62">
  <si>
    <t>YEAR</t>
  </si>
  <si>
    <t>POPULATION</t>
  </si>
  <si>
    <t>GENERAL GOVERNMENT</t>
  </si>
  <si>
    <t>LAW ENFORCEMENT</t>
  </si>
  <si>
    <t>FIRE</t>
  </si>
  <si>
    <t>AMBULANCE</t>
  </si>
  <si>
    <t>OTHER PUBLIC SAFETY</t>
  </si>
  <si>
    <t>HIGHWAY MAINTENANCE AND ADM.</t>
  </si>
  <si>
    <t>HIGHWAY CONSTRUCTION</t>
  </si>
  <si>
    <t>ROAD-RELATED FACILITIES</t>
  </si>
  <si>
    <t>OTHER TRANSPORTATION</t>
  </si>
  <si>
    <t>SOLID WASTE COLL AND DISPOSAL</t>
  </si>
  <si>
    <t>OTHER SANITATION</t>
  </si>
  <si>
    <t>HEALTH AND HUMAN SERVICES</t>
  </si>
  <si>
    <t>CULTURE AND EDUCATION</t>
  </si>
  <si>
    <t>PARKS AND RECREATION</t>
  </si>
  <si>
    <t>CONSERVATION AND DEVELOPMENT</t>
  </si>
  <si>
    <t>Appleton</t>
  </si>
  <si>
    <t>Beloit</t>
  </si>
  <si>
    <t>OPERATING/CAPITAL TOTAL</t>
  </si>
  <si>
    <t>Brookfield</t>
  </si>
  <si>
    <t>Eau Claire</t>
  </si>
  <si>
    <t>Fond du Lac</t>
  </si>
  <si>
    <t>Franklin</t>
  </si>
  <si>
    <t>Greenfield</t>
  </si>
  <si>
    <t>Janesville</t>
  </si>
  <si>
    <t>La Crosse</t>
  </si>
  <si>
    <t>New Berlin</t>
  </si>
  <si>
    <t>Racine</t>
  </si>
  <si>
    <t>Sheboygan</t>
  </si>
  <si>
    <t>Waukesha</t>
  </si>
  <si>
    <t>Wauwatosa</t>
  </si>
  <si>
    <t>West Allis</t>
  </si>
  <si>
    <t>Oshkosh</t>
  </si>
  <si>
    <t>Five Year Averages by City</t>
  </si>
  <si>
    <t>Average</t>
  </si>
  <si>
    <t>du Lac</t>
  </si>
  <si>
    <t xml:space="preserve">Fond </t>
  </si>
  <si>
    <t>Berlin</t>
  </si>
  <si>
    <t xml:space="preserve">New </t>
  </si>
  <si>
    <t>gan</t>
  </si>
  <si>
    <t>Sheboy-</t>
  </si>
  <si>
    <t>sha</t>
  </si>
  <si>
    <t>Wauke-</t>
  </si>
  <si>
    <t>tosa</t>
  </si>
  <si>
    <t>Wauwa-</t>
  </si>
  <si>
    <t>Allis</t>
  </si>
  <si>
    <t xml:space="preserve">West </t>
  </si>
  <si>
    <t>Claire</t>
  </si>
  <si>
    <t xml:space="preserve">Eau </t>
  </si>
  <si>
    <t>field</t>
  </si>
  <si>
    <t>Brook-</t>
  </si>
  <si>
    <t>Green-</t>
  </si>
  <si>
    <t>ville</t>
  </si>
  <si>
    <t>Janes-</t>
  </si>
  <si>
    <t>% of Total</t>
  </si>
  <si>
    <t>Per Capita</t>
  </si>
  <si>
    <t>Red amounts excluded from averages</t>
  </si>
  <si>
    <t>2003-2007</t>
  </si>
  <si>
    <t>GREAT</t>
  </si>
  <si>
    <t>Budget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</si>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</sst>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</font>
    <font>
      <sz val="8"/>
      <color indexed="10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0" fontId="0" fillId="0" borderId="0" xfId="3" applyNumberFormat="1" applyFont="1"/>
    <xf numFmtId="10" fontId="0" fillId="0" borderId="0" xfId="0" applyNumberFormat="1"/>
    <xf numFmtId="0" fontId="3" fillId="0" borderId="0" xfId="0" applyFont="1"/>
    <xf numFmtId="10" fontId="3" fillId="0" borderId="0" xfId="0" applyNumberFormat="1" applyFont="1"/>
    <xf numFmtId="10" fontId="3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2" applyFont="1"/>
    <xf numFmtId="44" fontId="4" fillId="0" borderId="0" xfId="2" applyFont="1"/>
    <xf numFmtId="44" fontId="2" fillId="0" borderId="0" xfId="2" applyFont="1"/>
    <xf numFmtId="44" fontId="5" fillId="0" borderId="0" xfId="2" applyFont="1"/>
    <xf numFmtId="10" fontId="2" fillId="0" borderId="0" xfId="3" applyNumberFormat="1" applyFont="1"/>
    <xf numFmtId="10" fontId="6" fillId="0" borderId="0" xfId="3" applyNumberFormat="1" applyFont="1"/>
    <xf numFmtId="44" fontId="0" fillId="0" borderId="0" xfId="0" applyNumberFormat="1"/>
    <xf numFmtId="44" fontId="2" fillId="0" borderId="0" xfId="0" applyNumberFormat="1" applyFont="1"/>
    <xf numFmtId="0" fontId="5" fillId="0" borderId="0" xfId="0" applyFont="1"/>
    <xf numFmtId="164" fontId="0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7"/>
  <sheetViews>
    <sheetView workbookViewId="0">
      <pane xSplit="1" ySplit="1" topLeftCell="DQ2" activePane="bottomRight" state="frozen"/>
      <selection pane="topRight" activeCell="B1" sqref="B1"/>
      <selection pane="bottomLeft" activeCell="A2" sqref="A2"/>
      <selection pane="bottomRight" activeCell="DX4" sqref="DX4"/>
    </sheetView>
  </sheetViews>
  <sheetFormatPr defaultRowHeight="12.75" x14ac:dyDescent="0.2"/>
  <cols>
    <col min="1" max="1" width="35" customWidth="1"/>
    <col min="3" max="3" width="10.28515625" bestFit="1" customWidth="1"/>
    <col min="7" max="7" width="10.5703125" customWidth="1"/>
    <col min="8" max="8" width="9.28515625" bestFit="1" customWidth="1"/>
    <col min="9" max="9" width="9.42578125" bestFit="1" customWidth="1"/>
    <col min="10" max="10" width="10.28515625" bestFit="1" customWidth="1"/>
    <col min="11" max="11" width="9.28515625" bestFit="1" customWidth="1"/>
    <col min="12" max="12" width="10.28515625" bestFit="1" customWidth="1"/>
    <col min="13" max="14" width="9.28515625" bestFit="1" customWidth="1"/>
    <col min="15" max="15" width="10.42578125" customWidth="1"/>
    <col min="16" max="17" width="10.28515625" bestFit="1" customWidth="1"/>
    <col min="19" max="19" width="10.28515625" bestFit="1" customWidth="1"/>
    <col min="23" max="23" width="10.28515625" customWidth="1"/>
    <col min="31" max="31" width="10.140625" customWidth="1"/>
    <col min="39" max="39" width="10.28515625" customWidth="1"/>
    <col min="47" max="47" width="10.140625" customWidth="1"/>
    <col min="55" max="55" width="9.85546875" customWidth="1"/>
    <col min="63" max="63" width="10.28515625" customWidth="1"/>
    <col min="71" max="71" width="10.140625" customWidth="1"/>
    <col min="73" max="73" width="11" customWidth="1"/>
    <col min="74" max="74" width="9.28515625" bestFit="1" customWidth="1"/>
    <col min="79" max="79" width="10.42578125" customWidth="1"/>
    <col min="85" max="89" width="10.42578125" customWidth="1"/>
    <col min="95" max="95" width="10.28515625" customWidth="1"/>
    <col min="103" max="103" width="10.42578125" customWidth="1"/>
    <col min="111" max="111" width="10.5703125" customWidth="1"/>
    <col min="113" max="113" width="10.28515625" customWidth="1"/>
    <col min="119" max="119" width="10.5703125" customWidth="1"/>
    <col min="120" max="120" width="9.28515625" bestFit="1" customWidth="1"/>
    <col min="121" max="121" width="10.7109375" customWidth="1"/>
    <col min="127" max="127" width="10.28515625" customWidth="1"/>
    <col min="130" max="130" width="14" bestFit="1" customWidth="1"/>
    <col min="131" max="131" width="11.28515625" bestFit="1" customWidth="1"/>
  </cols>
  <sheetData>
    <row r="1" spans="1:134" x14ac:dyDescent="0.2">
      <c r="B1" t="s">
        <v>17</v>
      </c>
      <c r="J1" t="s">
        <v>18</v>
      </c>
      <c r="R1" t="s">
        <v>20</v>
      </c>
      <c r="Z1" t="s">
        <v>21</v>
      </c>
      <c r="AH1" t="s">
        <v>22</v>
      </c>
      <c r="AP1" t="s">
        <v>23</v>
      </c>
      <c r="AX1" t="s">
        <v>24</v>
      </c>
      <c r="BF1" t="s">
        <v>25</v>
      </c>
      <c r="BN1" t="s">
        <v>26</v>
      </c>
      <c r="BV1" t="s">
        <v>27</v>
      </c>
      <c r="CD1" t="s">
        <v>28</v>
      </c>
      <c r="CL1" t="s">
        <v>29</v>
      </c>
      <c r="CT1" t="s">
        <v>30</v>
      </c>
      <c r="DB1" t="s">
        <v>31</v>
      </c>
      <c r="DJ1" t="s">
        <v>32</v>
      </c>
      <c r="DR1" t="s">
        <v>33</v>
      </c>
      <c r="DZ1" s="8" t="s">
        <v>59</v>
      </c>
      <c r="EA1" s="8" t="s">
        <v>61</v>
      </c>
      <c r="EB1" s="8" t="s">
        <v>61</v>
      </c>
      <c r="EC1" s="8" t="s">
        <v>60</v>
      </c>
      <c r="ED1" s="8" t="s">
        <v>60</v>
      </c>
    </row>
    <row r="2" spans="1:134" x14ac:dyDescent="0.2">
      <c r="A2" t="s">
        <v>0</v>
      </c>
      <c r="B2">
        <v>2003</v>
      </c>
      <c r="C2">
        <v>2004</v>
      </c>
      <c r="D2">
        <v>2005</v>
      </c>
      <c r="E2">
        <v>2006</v>
      </c>
      <c r="F2">
        <v>2007</v>
      </c>
      <c r="H2" t="s">
        <v>55</v>
      </c>
      <c r="I2" t="s">
        <v>56</v>
      </c>
      <c r="J2">
        <v>2003</v>
      </c>
      <c r="K2">
        <v>2004</v>
      </c>
      <c r="L2">
        <v>2005</v>
      </c>
      <c r="M2">
        <v>2006</v>
      </c>
      <c r="N2">
        <v>2007</v>
      </c>
      <c r="R2">
        <v>2003</v>
      </c>
      <c r="S2">
        <v>2004</v>
      </c>
      <c r="T2">
        <v>2005</v>
      </c>
      <c r="U2">
        <v>2006</v>
      </c>
      <c r="V2">
        <v>2007</v>
      </c>
      <c r="Z2">
        <v>2003</v>
      </c>
      <c r="AA2">
        <v>2004</v>
      </c>
      <c r="AB2">
        <v>2005</v>
      </c>
      <c r="AC2">
        <v>2006</v>
      </c>
      <c r="AD2">
        <v>2007</v>
      </c>
      <c r="AH2">
        <v>2003</v>
      </c>
      <c r="AI2">
        <v>2004</v>
      </c>
      <c r="AJ2">
        <v>2005</v>
      </c>
      <c r="AK2">
        <v>2006</v>
      </c>
      <c r="AL2">
        <v>2007</v>
      </c>
      <c r="AP2">
        <v>2003</v>
      </c>
      <c r="AQ2">
        <v>2004</v>
      </c>
      <c r="AR2">
        <v>2005</v>
      </c>
      <c r="AS2">
        <v>2006</v>
      </c>
      <c r="AT2">
        <v>2007</v>
      </c>
      <c r="AX2">
        <v>2003</v>
      </c>
      <c r="AY2">
        <v>2004</v>
      </c>
      <c r="AZ2">
        <v>2005</v>
      </c>
      <c r="BA2">
        <v>2006</v>
      </c>
      <c r="BB2">
        <v>2007</v>
      </c>
      <c r="BF2">
        <v>2003</v>
      </c>
      <c r="BG2">
        <v>2004</v>
      </c>
      <c r="BH2">
        <v>2005</v>
      </c>
      <c r="BI2">
        <v>2006</v>
      </c>
      <c r="BJ2">
        <v>2007</v>
      </c>
      <c r="BN2">
        <v>2003</v>
      </c>
      <c r="BO2">
        <v>2004</v>
      </c>
      <c r="BP2">
        <v>2005</v>
      </c>
      <c r="BQ2">
        <v>2006</v>
      </c>
      <c r="BR2">
        <v>2007</v>
      </c>
      <c r="BV2">
        <v>2003</v>
      </c>
      <c r="BW2">
        <v>2004</v>
      </c>
      <c r="BX2">
        <v>2005</v>
      </c>
      <c r="BY2">
        <v>2006</v>
      </c>
      <c r="BZ2">
        <v>2007</v>
      </c>
      <c r="CD2">
        <v>2003</v>
      </c>
      <c r="CE2">
        <v>2004</v>
      </c>
      <c r="CF2">
        <v>2005</v>
      </c>
      <c r="CG2">
        <v>2006</v>
      </c>
      <c r="CH2">
        <v>2007</v>
      </c>
      <c r="CL2">
        <v>2003</v>
      </c>
      <c r="CM2">
        <v>2004</v>
      </c>
      <c r="CN2">
        <v>2005</v>
      </c>
      <c r="CO2">
        <v>2006</v>
      </c>
      <c r="CP2">
        <v>2007</v>
      </c>
      <c r="CT2">
        <v>2003</v>
      </c>
      <c r="CU2">
        <v>2004</v>
      </c>
      <c r="CV2">
        <v>2005</v>
      </c>
      <c r="CW2">
        <v>2006</v>
      </c>
      <c r="CX2">
        <v>2007</v>
      </c>
      <c r="DB2">
        <v>2003</v>
      </c>
      <c r="DC2">
        <v>2004</v>
      </c>
      <c r="DD2">
        <v>2005</v>
      </c>
      <c r="DE2">
        <v>2006</v>
      </c>
      <c r="DF2">
        <v>2007</v>
      </c>
      <c r="DJ2">
        <v>2003</v>
      </c>
      <c r="DK2">
        <v>2004</v>
      </c>
      <c r="DL2">
        <v>2005</v>
      </c>
      <c r="DM2">
        <v>2006</v>
      </c>
      <c r="DN2">
        <v>2007</v>
      </c>
      <c r="DR2">
        <v>2003</v>
      </c>
      <c r="DS2">
        <v>2004</v>
      </c>
      <c r="DT2">
        <v>2005</v>
      </c>
      <c r="DU2">
        <v>2006</v>
      </c>
      <c r="DV2">
        <v>2007</v>
      </c>
      <c r="DZ2" s="18">
        <v>2007</v>
      </c>
      <c r="EA2">
        <v>2007</v>
      </c>
      <c r="EB2">
        <v>2008</v>
      </c>
      <c r="EC2">
        <v>2009</v>
      </c>
      <c r="ED2">
        <v>2010</v>
      </c>
    </row>
    <row r="3" spans="1:134" x14ac:dyDescent="0.2">
      <c r="A3" t="s">
        <v>1</v>
      </c>
      <c r="B3">
        <v>71649</v>
      </c>
      <c r="C3">
        <v>71895</v>
      </c>
      <c r="D3">
        <v>72085</v>
      </c>
      <c r="E3">
        <v>72004</v>
      </c>
      <c r="F3">
        <v>72158</v>
      </c>
      <c r="I3" s="7" t="s">
        <v>35</v>
      </c>
      <c r="J3">
        <v>35826</v>
      </c>
      <c r="K3">
        <v>36058</v>
      </c>
      <c r="L3">
        <v>36106</v>
      </c>
      <c r="M3">
        <v>36560</v>
      </c>
      <c r="N3">
        <v>37110</v>
      </c>
      <c r="R3">
        <v>39371</v>
      </c>
      <c r="S3">
        <v>39607</v>
      </c>
      <c r="T3">
        <v>39797</v>
      </c>
      <c r="U3">
        <v>39740</v>
      </c>
      <c r="V3">
        <v>39780</v>
      </c>
      <c r="Z3">
        <v>63882</v>
      </c>
      <c r="AA3">
        <v>63897</v>
      </c>
      <c r="AB3">
        <v>64632</v>
      </c>
      <c r="AC3">
        <v>65056</v>
      </c>
      <c r="AD3">
        <v>65202</v>
      </c>
      <c r="AH3">
        <v>42856</v>
      </c>
      <c r="AI3">
        <v>42865</v>
      </c>
      <c r="AJ3">
        <v>43101</v>
      </c>
      <c r="AK3">
        <v>43270</v>
      </c>
      <c r="AL3">
        <v>43270</v>
      </c>
      <c r="AP3">
        <v>31467</v>
      </c>
      <c r="AQ3">
        <v>31804</v>
      </c>
      <c r="AR3">
        <v>32548</v>
      </c>
      <c r="AS3">
        <v>33000</v>
      </c>
      <c r="AT3">
        <v>33380</v>
      </c>
      <c r="AX3">
        <v>36000</v>
      </c>
      <c r="AY3">
        <v>36059</v>
      </c>
      <c r="AZ3">
        <v>36136</v>
      </c>
      <c r="BA3">
        <v>36150</v>
      </c>
      <c r="BB3">
        <v>36140</v>
      </c>
      <c r="BF3">
        <v>61110</v>
      </c>
      <c r="BG3">
        <v>61310</v>
      </c>
      <c r="BH3">
        <v>62130</v>
      </c>
      <c r="BI3">
        <v>62540</v>
      </c>
      <c r="BJ3">
        <v>62720</v>
      </c>
      <c r="BN3">
        <v>51513</v>
      </c>
      <c r="BO3">
        <v>51507</v>
      </c>
      <c r="BP3">
        <v>51426</v>
      </c>
      <c r="BQ3">
        <v>51380</v>
      </c>
      <c r="BR3">
        <v>51580</v>
      </c>
      <c r="BV3">
        <v>38804</v>
      </c>
      <c r="BW3">
        <v>38896</v>
      </c>
      <c r="BX3">
        <v>38969</v>
      </c>
      <c r="BY3">
        <v>39260</v>
      </c>
      <c r="BZ3">
        <v>39460</v>
      </c>
      <c r="CD3">
        <v>81111</v>
      </c>
      <c r="CE3">
        <v>80806</v>
      </c>
      <c r="CF3">
        <v>80500</v>
      </c>
      <c r="CG3">
        <v>80340</v>
      </c>
      <c r="CH3">
        <v>80060</v>
      </c>
      <c r="CL3">
        <v>50603</v>
      </c>
      <c r="CM3">
        <v>50672</v>
      </c>
      <c r="CN3">
        <v>50741</v>
      </c>
      <c r="CO3">
        <v>50650</v>
      </c>
      <c r="CP3">
        <v>50600</v>
      </c>
      <c r="CT3">
        <v>66807</v>
      </c>
      <c r="CU3">
        <v>66816</v>
      </c>
      <c r="CV3">
        <v>67580</v>
      </c>
      <c r="CW3">
        <v>67750</v>
      </c>
      <c r="CX3">
        <v>67880</v>
      </c>
      <c r="DB3">
        <v>46802</v>
      </c>
      <c r="DC3">
        <v>46511</v>
      </c>
      <c r="DD3">
        <v>46312</v>
      </c>
      <c r="DE3">
        <v>46120</v>
      </c>
      <c r="DF3">
        <v>45930</v>
      </c>
      <c r="DJ3">
        <v>60923</v>
      </c>
      <c r="DK3">
        <v>60607</v>
      </c>
      <c r="DL3">
        <v>60515</v>
      </c>
      <c r="DM3">
        <v>60300</v>
      </c>
      <c r="DN3">
        <v>60410</v>
      </c>
      <c r="DR3">
        <v>64327</v>
      </c>
      <c r="DS3">
        <v>65095</v>
      </c>
      <c r="DT3">
        <v>65445</v>
      </c>
      <c r="DU3">
        <v>65510</v>
      </c>
      <c r="DV3">
        <v>65810</v>
      </c>
      <c r="DZ3" s="18">
        <v>65810</v>
      </c>
      <c r="EA3" s="18">
        <v>65810</v>
      </c>
      <c r="EB3" s="18"/>
      <c r="EC3" s="18"/>
      <c r="ED3" s="18"/>
    </row>
    <row r="4" spans="1:134" x14ac:dyDescent="0.2">
      <c r="A4" t="s">
        <v>2</v>
      </c>
      <c r="B4">
        <v>7099814</v>
      </c>
      <c r="C4">
        <v>6340604</v>
      </c>
      <c r="D4">
        <v>7148233</v>
      </c>
      <c r="E4">
        <v>6920940</v>
      </c>
      <c r="F4">
        <v>7002808</v>
      </c>
      <c r="G4">
        <f>SUM(B4:F4)</f>
        <v>34512399</v>
      </c>
      <c r="H4" s="1">
        <f>G4/316452280</f>
        <v>0.1090603581683785</v>
      </c>
      <c r="I4" s="9">
        <f>(B4/71649+C4/71895+D4/72085+E4/72004+F4/72158)/5</f>
        <v>95.923037041749097</v>
      </c>
      <c r="J4">
        <v>4220657</v>
      </c>
      <c r="K4">
        <v>3786175</v>
      </c>
      <c r="L4">
        <v>4564694</v>
      </c>
      <c r="M4">
        <v>4794775</v>
      </c>
      <c r="N4">
        <v>5628483</v>
      </c>
      <c r="O4">
        <f>SUM(J4:N4)</f>
        <v>22994784</v>
      </c>
      <c r="P4" s="1">
        <f>O4/230971959</f>
        <v>9.9556604617965769E-2</v>
      </c>
      <c r="Q4" s="9">
        <f>(J4/35826+K4/36058+L4/36106+M4/36560+N4/37110)/5</f>
        <v>126.41108240541311</v>
      </c>
      <c r="R4">
        <v>3625057</v>
      </c>
      <c r="S4">
        <v>3727678</v>
      </c>
      <c r="T4">
        <v>3660119</v>
      </c>
      <c r="U4">
        <v>4270163</v>
      </c>
      <c r="V4">
        <v>4514451</v>
      </c>
      <c r="W4">
        <f>SUM(R4:V4)</f>
        <v>19797468</v>
      </c>
      <c r="X4" s="1">
        <f>W4/186651304</f>
        <v>0.1060665935663648</v>
      </c>
      <c r="Y4" s="9">
        <f>(R4/39371+S4/39607+T4/39797+U4/39740+V4/39780)/5</f>
        <v>99.819724389651668</v>
      </c>
      <c r="Z4">
        <v>5868228</v>
      </c>
      <c r="AA4">
        <v>6093045</v>
      </c>
      <c r="AB4">
        <v>6876728</v>
      </c>
      <c r="AC4">
        <v>5763701</v>
      </c>
      <c r="AD4">
        <v>6674055</v>
      </c>
      <c r="AE4">
        <f>SUM(Z4:AD4)</f>
        <v>31275757</v>
      </c>
      <c r="AF4" s="1">
        <f>AE4/300684457</f>
        <v>0.10401521020423081</v>
      </c>
      <c r="AG4" s="9">
        <f>(Z4/63882+AA4/63897+AB4/64632+AC4/65056+AD4/65202)/5</f>
        <v>96.914315577036035</v>
      </c>
      <c r="AH4">
        <v>2508537</v>
      </c>
      <c r="AI4">
        <v>2167536</v>
      </c>
      <c r="AJ4">
        <v>2246104</v>
      </c>
      <c r="AK4">
        <v>2393064</v>
      </c>
      <c r="AL4">
        <v>2238916</v>
      </c>
      <c r="AM4">
        <f>SUM(AH4:AL4)</f>
        <v>11554157</v>
      </c>
      <c r="AN4" s="1">
        <f>AM4/199404761</f>
        <v>5.794323536738423E-2</v>
      </c>
      <c r="AO4" s="9">
        <f>(AH4/42856+AI4/42865+AJ4/43101+AK4/43270+AL4/43270)/5</f>
        <v>53.652306905804437</v>
      </c>
      <c r="AP4">
        <v>2372663</v>
      </c>
      <c r="AQ4">
        <v>2627643</v>
      </c>
      <c r="AR4">
        <v>2358493</v>
      </c>
      <c r="AS4">
        <v>2995608</v>
      </c>
      <c r="AT4">
        <v>2679806</v>
      </c>
      <c r="AU4">
        <f>SUM(AP4:AT4)</f>
        <v>13034213</v>
      </c>
      <c r="AV4" s="1">
        <f>AU4/145356762</f>
        <v>8.967049637498116E-2</v>
      </c>
      <c r="AW4" s="9">
        <f>(AP4/31467+AQ4/31804+AR4/32548+AS4/33000+AT4/33380)/5</f>
        <v>80.308259554822072</v>
      </c>
      <c r="AX4">
        <v>2771045</v>
      </c>
      <c r="AY4">
        <v>2688850</v>
      </c>
      <c r="AZ4">
        <v>2622240</v>
      </c>
      <c r="BA4">
        <v>2859830</v>
      </c>
      <c r="BB4">
        <v>2795750</v>
      </c>
      <c r="BC4">
        <f>SUM(AX4:BB4)</f>
        <v>13737715</v>
      </c>
      <c r="BD4" s="1">
        <f>BC4/148868254</f>
        <v>9.2281024535963194E-2</v>
      </c>
      <c r="BE4" s="9">
        <f>(AX4/36000+AY4/36059+AZ4/36136+BA4/36150+BB4/36140)/5</f>
        <v>76.115276492423661</v>
      </c>
      <c r="BF4">
        <v>3384223</v>
      </c>
      <c r="BG4">
        <v>3654099</v>
      </c>
      <c r="BH4">
        <v>3820167</v>
      </c>
      <c r="BI4">
        <v>4327282</v>
      </c>
      <c r="BJ4">
        <v>4056947</v>
      </c>
      <c r="BK4">
        <f>SUM(BF4:BJ4)</f>
        <v>19242718</v>
      </c>
      <c r="BL4" s="1">
        <f>BK4/273487311</f>
        <v>7.0360551389530457E-2</v>
      </c>
      <c r="BM4" s="9">
        <f>(BF4/61110+BG4/61310+BH4/62130+BI4/62540+BJ4/62720)/5</f>
        <v>62.068388971992078</v>
      </c>
      <c r="BN4">
        <v>5340298</v>
      </c>
      <c r="BO4">
        <v>5546547</v>
      </c>
      <c r="BP4">
        <v>4940825</v>
      </c>
      <c r="BQ4">
        <v>6286040</v>
      </c>
      <c r="BR4">
        <v>5086485</v>
      </c>
      <c r="BS4">
        <f>SUM(BN4:BR4)</f>
        <v>27200195</v>
      </c>
      <c r="BT4" s="1">
        <f>BS4/325983111</f>
        <v>8.3440503762785431E-2</v>
      </c>
      <c r="BU4" s="9">
        <f>(BN4/51513+BO4/51507+BP4/51426+BQ4/51380+BR4/51580)/5</f>
        <v>105.67765192870699</v>
      </c>
      <c r="BV4">
        <v>4830153</v>
      </c>
      <c r="BW4">
        <v>5046803</v>
      </c>
      <c r="BX4">
        <v>4722656</v>
      </c>
      <c r="BY4">
        <v>4835776</v>
      </c>
      <c r="BZ4">
        <v>5277954</v>
      </c>
      <c r="CA4">
        <f>SUM(BV4:BZ4)</f>
        <v>24713342</v>
      </c>
      <c r="CB4" s="1">
        <f>CA4/146651339</f>
        <v>0.16851767033644335</v>
      </c>
      <c r="CC4" s="9">
        <f>(BV4/38804+BW4/38896+BX4/38969+BY4/39260+BZ4/39460)/5</f>
        <v>126.4689135972084</v>
      </c>
      <c r="CD4">
        <v>7472903</v>
      </c>
      <c r="CE4">
        <v>7834410</v>
      </c>
      <c r="CF4">
        <v>5867103</v>
      </c>
      <c r="CG4">
        <v>6259326</v>
      </c>
      <c r="CH4">
        <v>7206874</v>
      </c>
      <c r="CI4">
        <f>SUM(CD4:CH4)</f>
        <v>34640616</v>
      </c>
      <c r="CJ4" s="1">
        <f>CI4/498327950</f>
        <v>6.9513692739891469E-2</v>
      </c>
      <c r="CK4" s="9">
        <f>(CD4/81111+CE4/80806+CF4/80500+CG4/80340+CH4/80060)/5</f>
        <v>85.97945223281512</v>
      </c>
      <c r="CL4">
        <v>4398101</v>
      </c>
      <c r="CM4">
        <v>4558964</v>
      </c>
      <c r="CN4">
        <v>5043771</v>
      </c>
      <c r="CO4">
        <v>5139799</v>
      </c>
      <c r="CP4">
        <v>5771448</v>
      </c>
      <c r="CQ4">
        <f>SUM(CL4:CP4)</f>
        <v>24912083</v>
      </c>
      <c r="CR4" s="1">
        <f>CQ4/250174245</f>
        <v>9.9578927479125598E-2</v>
      </c>
      <c r="CS4" s="9">
        <f>(CL4/50603+CM4/50672+CN4/50741+CO4/50650+CP4/50600)/5</f>
        <v>98.364643684777008</v>
      </c>
      <c r="CT4">
        <v>8805264</v>
      </c>
      <c r="CU4">
        <v>6717692</v>
      </c>
      <c r="CV4">
        <v>6452901</v>
      </c>
      <c r="CW4">
        <v>7056439</v>
      </c>
      <c r="CX4">
        <v>7526505</v>
      </c>
      <c r="CY4">
        <f>SUM(CT4:CX4)</f>
        <v>36558801</v>
      </c>
      <c r="CZ4" s="1">
        <f>CY4/321864854</f>
        <v>0.11358432132512362</v>
      </c>
      <c r="DA4" s="9">
        <f>(CT4/66807+CU4/66816+CV4/67580+CW4/67750+CX4/67880)/5</f>
        <v>108.57214027609459</v>
      </c>
      <c r="DB4">
        <v>5232851</v>
      </c>
      <c r="DC4">
        <v>5064886</v>
      </c>
      <c r="DD4">
        <v>6057836</v>
      </c>
      <c r="DE4">
        <v>5383643</v>
      </c>
      <c r="DF4">
        <v>5753852</v>
      </c>
      <c r="DG4">
        <f>SUM(DB4:DF4)</f>
        <v>27493068</v>
      </c>
      <c r="DH4" s="1">
        <f>DG4/285028605</f>
        <v>9.6457224003885511E-2</v>
      </c>
      <c r="DI4" s="9">
        <f>(DB4/46802+DC4/46511+DD4/46312+DE4/46120+DF4/45930)/5</f>
        <v>118.70305207410597</v>
      </c>
      <c r="DJ4">
        <v>6220847</v>
      </c>
      <c r="DK4">
        <v>8195770</v>
      </c>
      <c r="DL4">
        <v>6806140</v>
      </c>
      <c r="DM4">
        <v>5497539</v>
      </c>
      <c r="DN4">
        <v>6258279</v>
      </c>
      <c r="DO4">
        <f>SUM(DJ4:DN4)</f>
        <v>32978575</v>
      </c>
      <c r="DP4" s="1">
        <f>DO4/354788309</f>
        <v>9.2952823313013952E-2</v>
      </c>
      <c r="DQ4" s="9">
        <f>(DJ4/60923+DK4/60607+DL4/60515+DM4/60300+DN4/60410)/5</f>
        <v>108.91498736620149</v>
      </c>
      <c r="DR4">
        <v>4718598</v>
      </c>
      <c r="DS4">
        <v>4994260</v>
      </c>
      <c r="DT4">
        <v>5348648</v>
      </c>
      <c r="DU4">
        <v>5036035</v>
      </c>
      <c r="DV4">
        <v>5323268</v>
      </c>
      <c r="DW4">
        <f>SUM(DR4:DV4)</f>
        <v>25420809</v>
      </c>
      <c r="DX4" s="1">
        <f>DW4/291183302</f>
        <v>8.7301740262564917E-2</v>
      </c>
      <c r="DY4" s="9">
        <f>(DR4/64327+DS4/65095+DT4/65445+DU4/65510+DV4/65810)/5</f>
        <v>77.913208979634248</v>
      </c>
      <c r="DZ4" s="18">
        <v>5323268</v>
      </c>
      <c r="EA4" s="18"/>
      <c r="EB4" s="18"/>
      <c r="EC4" s="18"/>
      <c r="ED4" s="18"/>
    </row>
    <row r="5" spans="1:134" x14ac:dyDescent="0.2">
      <c r="A5" t="s">
        <v>3</v>
      </c>
      <c r="B5">
        <v>13104620</v>
      </c>
      <c r="C5">
        <v>12780834</v>
      </c>
      <c r="D5">
        <v>13453768</v>
      </c>
      <c r="E5">
        <v>15247177</v>
      </c>
      <c r="F5">
        <v>15183510</v>
      </c>
      <c r="G5">
        <f t="shared" ref="G5:G19" si="0">SUM(B5:F5)</f>
        <v>69769909</v>
      </c>
      <c r="H5" s="1">
        <f t="shared" ref="H5:H18" si="1">G5/316452280</f>
        <v>0.22047529251487777</v>
      </c>
      <c r="I5" s="9">
        <f>(B5/71649+C5/71895+D5/72085+E5/72004+F5/72158)/5</f>
        <v>193.89670917502153</v>
      </c>
      <c r="J5">
        <v>9781526</v>
      </c>
      <c r="K5">
        <v>10081983</v>
      </c>
      <c r="L5">
        <v>10200443</v>
      </c>
      <c r="M5">
        <v>10716217</v>
      </c>
      <c r="N5">
        <v>10943571</v>
      </c>
      <c r="O5">
        <f t="shared" ref="O5:O19" si="2">SUM(J5:N5)</f>
        <v>51723740</v>
      </c>
      <c r="P5" s="1">
        <f t="shared" ref="P5:P18" si="3">O5/230971959</f>
        <v>0.22393947829831587</v>
      </c>
      <c r="Q5" s="9">
        <f t="shared" ref="Q5:Q19" si="4">(J5/35826+K5/36058+L5/36106+M5/36560+N5/37110)/5</f>
        <v>284.63114511599917</v>
      </c>
      <c r="R5">
        <v>7201178</v>
      </c>
      <c r="S5">
        <v>7689408</v>
      </c>
      <c r="T5">
        <v>7782099</v>
      </c>
      <c r="U5">
        <v>7994652</v>
      </c>
      <c r="V5">
        <v>8526880</v>
      </c>
      <c r="W5">
        <f t="shared" ref="W5:W19" si="5">SUM(R5:V5)</f>
        <v>39194217</v>
      </c>
      <c r="X5" s="1">
        <f t="shared" ref="X5:X18" si="6">W5/186651304</f>
        <v>0.20998630151547187</v>
      </c>
      <c r="Y5" s="9">
        <f t="shared" ref="Y5:Y19" si="7">(R5/39371+S5/39607+T5/39797+U5/39740+V5/39780)/5</f>
        <v>197.62360372290686</v>
      </c>
      <c r="Z5">
        <v>10299291</v>
      </c>
      <c r="AA5">
        <v>10424389</v>
      </c>
      <c r="AB5">
        <v>11162365</v>
      </c>
      <c r="AC5">
        <v>11744291</v>
      </c>
      <c r="AD5">
        <v>12337515</v>
      </c>
      <c r="AE5">
        <f t="shared" ref="AE5:AE19" si="8">SUM(Z5:AD5)</f>
        <v>55967851</v>
      </c>
      <c r="AF5" s="1">
        <f t="shared" ref="AF5:AF18" si="9">AE5/300684457</f>
        <v>0.18613483237013478</v>
      </c>
      <c r="AG5" s="9">
        <f t="shared" ref="AG5:AG19" si="10">(Z5/63882+AA5/63897+AB5/64632+AC5/65056+AD5/65202)/5</f>
        <v>173.36390960569761</v>
      </c>
      <c r="AH5">
        <v>7354879</v>
      </c>
      <c r="AI5">
        <v>7241745</v>
      </c>
      <c r="AJ5">
        <v>7466844</v>
      </c>
      <c r="AK5">
        <v>7933599</v>
      </c>
      <c r="AL5">
        <v>8390641</v>
      </c>
      <c r="AM5">
        <f t="shared" ref="AM5:AM19" si="11">SUM(AH5:AL5)</f>
        <v>38387708</v>
      </c>
      <c r="AN5" s="1">
        <f t="shared" ref="AN5:AN18" si="12">AM5/199404761</f>
        <v>0.19251149173915663</v>
      </c>
      <c r="AO5" s="9">
        <f t="shared" ref="AO5:AO19" si="13">(AH5/42856+AI5/42865+AJ5/43101+AK5/43270+AL5/43270)/5</f>
        <v>178.21334706244718</v>
      </c>
      <c r="AP5">
        <v>6185504</v>
      </c>
      <c r="AQ5">
        <v>6374947</v>
      </c>
      <c r="AR5">
        <v>6535352</v>
      </c>
      <c r="AS5">
        <v>6936778</v>
      </c>
      <c r="AT5">
        <v>7314020</v>
      </c>
      <c r="AU5">
        <f t="shared" ref="AU5:AU19" si="14">SUM(AP5:AT5)</f>
        <v>33346601</v>
      </c>
      <c r="AV5" s="1">
        <f t="shared" ref="AV5:AV18" si="15">AU5/145356762</f>
        <v>0.22941210674464529</v>
      </c>
      <c r="AW5" s="9">
        <f t="shared" ref="AW5:AW19" si="16">(AP5/31467+AQ5/31804+AR5/32548+AS5/33000+AT5/33380)/5</f>
        <v>205.42527830603908</v>
      </c>
      <c r="AX5">
        <v>6905111</v>
      </c>
      <c r="AY5">
        <v>6961806</v>
      </c>
      <c r="AZ5">
        <v>7557216</v>
      </c>
      <c r="BA5">
        <v>11521464</v>
      </c>
      <c r="BB5">
        <v>13161300</v>
      </c>
      <c r="BC5">
        <f t="shared" ref="BC5:BC19" si="17">SUM(AX5:BB5)</f>
        <v>46106897</v>
      </c>
      <c r="BD5" s="1">
        <f t="shared" ref="BD5:BD18" si="18">BC5/148868254</f>
        <v>0.30971611314793818</v>
      </c>
      <c r="BE5" s="9">
        <f t="shared" ref="BE5:BE19" si="19">(AX5/36000+AY5/36059+AZ5/36136+BA5/36150+BB5/36140)/5</f>
        <v>255.37929190237179</v>
      </c>
      <c r="BF5">
        <v>10195733</v>
      </c>
      <c r="BG5">
        <v>12509727</v>
      </c>
      <c r="BH5">
        <v>13890593</v>
      </c>
      <c r="BI5">
        <v>11647326</v>
      </c>
      <c r="BJ5">
        <v>12212030</v>
      </c>
      <c r="BK5">
        <f t="shared" ref="BK5:BK19" si="20">SUM(BF5:BJ5)</f>
        <v>60455409</v>
      </c>
      <c r="BL5" s="1">
        <f t="shared" ref="BL5:BL18" si="21">BK5/273487311</f>
        <v>0.22105379872633285</v>
      </c>
      <c r="BM5" s="9">
        <f t="shared" ref="BM5:BM19" si="22">(BF5/61110+BG5/61310+BH5/62130+BI5/62540+BJ5/62720)/5</f>
        <v>195.08020802952828</v>
      </c>
      <c r="BN5">
        <v>10274948</v>
      </c>
      <c r="BO5">
        <v>11004780</v>
      </c>
      <c r="BP5">
        <v>10969291</v>
      </c>
      <c r="BQ5">
        <v>11632171</v>
      </c>
      <c r="BR5">
        <v>12007646</v>
      </c>
      <c r="BS5">
        <f t="shared" ref="BS5:BS19" si="23">SUM(BN5:BR5)</f>
        <v>55888836</v>
      </c>
      <c r="BT5" s="1">
        <f t="shared" ref="BT5:BT18" si="24">BS5/325983111</f>
        <v>0.17144702935238876</v>
      </c>
      <c r="BU5" s="9">
        <f t="shared" ref="BU5:BU19" si="25">(BN5/51513+BO5/51507+BP5/51426+BQ5/51380+BR5/51580)/5</f>
        <v>217.1226230406125</v>
      </c>
      <c r="BV5">
        <v>9135143</v>
      </c>
      <c r="BW5">
        <v>9829320</v>
      </c>
      <c r="BX5">
        <v>9579066</v>
      </c>
      <c r="BY5">
        <v>9632383</v>
      </c>
      <c r="BZ5">
        <v>9667996</v>
      </c>
      <c r="CA5">
        <f t="shared" ref="CA5:CA19" si="26">SUM(BV5:BZ5)</f>
        <v>47843908</v>
      </c>
      <c r="CB5" s="1">
        <f t="shared" ref="CB5:CB18" si="27">CA5/146651339</f>
        <v>0.32624255820807746</v>
      </c>
      <c r="CC5" s="9">
        <f t="shared" ref="CC5:CC19" si="28">(BV5/38804+BW5/38896+BX5/38969+BY5/39260+BZ5/39460)/5</f>
        <v>244.85875674885105</v>
      </c>
      <c r="CD5">
        <v>24442274</v>
      </c>
      <c r="CE5">
        <v>24990980</v>
      </c>
      <c r="CF5">
        <v>26281119</v>
      </c>
      <c r="CG5">
        <v>28149339</v>
      </c>
      <c r="CH5">
        <v>29101011</v>
      </c>
      <c r="CI5">
        <f t="shared" ref="CI5:CI19" si="29">SUM(CD5:CH5)</f>
        <v>132964723</v>
      </c>
      <c r="CJ5" s="1">
        <f t="shared" ref="CJ5:CJ18" si="30">CI5/498327950</f>
        <v>0.26682172452899744</v>
      </c>
      <c r="CK5" s="9">
        <f t="shared" ref="CK5:CK19" si="31">(CD5/81111+CE5/80806+CF5/80500+CG5/80340+CH5/80060)/5</f>
        <v>330.1912077285798</v>
      </c>
      <c r="CL5">
        <v>9738444</v>
      </c>
      <c r="CM5">
        <v>10351312</v>
      </c>
      <c r="CN5">
        <v>10468679</v>
      </c>
      <c r="CO5">
        <v>11201661</v>
      </c>
      <c r="CP5">
        <v>13674351</v>
      </c>
      <c r="CQ5">
        <f t="shared" ref="CQ5:CQ19" si="32">SUM(CL5:CP5)</f>
        <v>55434447</v>
      </c>
      <c r="CR5" s="1">
        <f t="shared" ref="CR5:CR18" si="33">CQ5/250174245</f>
        <v>0.22158334883752723</v>
      </c>
      <c r="CS5" s="9">
        <f t="shared" ref="CS5:CS19" si="34">(CL5/50603+CM5/50672+CN5/50741+CO5/50650+CP5/50600)/5</f>
        <v>218.88937938427179</v>
      </c>
      <c r="CT5">
        <v>12262498</v>
      </c>
      <c r="CU5">
        <v>12382185</v>
      </c>
      <c r="CV5">
        <v>13170541</v>
      </c>
      <c r="CW5">
        <v>13846223</v>
      </c>
      <c r="CX5">
        <v>14432778</v>
      </c>
      <c r="CY5">
        <f t="shared" ref="CY5:CY19" si="35">SUM(CT5:CX5)</f>
        <v>66094225</v>
      </c>
      <c r="CZ5" s="1">
        <f t="shared" ref="CZ5:CZ18" si="36">CY5/321864854</f>
        <v>0.20534775443360462</v>
      </c>
      <c r="DA5" s="9">
        <f t="shared" ref="DA5:DA19" si="37">(CT5/66807+CU5/66816+CV5/67580+CW5/67750+CX5/67880)/5</f>
        <v>196.15023029275329</v>
      </c>
      <c r="DB5">
        <v>12239448</v>
      </c>
      <c r="DC5">
        <v>11879052</v>
      </c>
      <c r="DD5">
        <v>16106990</v>
      </c>
      <c r="DE5">
        <v>13830102</v>
      </c>
      <c r="DF5">
        <v>14037542</v>
      </c>
      <c r="DG5">
        <f t="shared" ref="DG5:DG19" si="38">SUM(DB5:DF5)</f>
        <v>68093134</v>
      </c>
      <c r="DH5" s="1">
        <f t="shared" ref="DH5:DH18" si="39">DG5/285028605</f>
        <v>0.2388992992475264</v>
      </c>
      <c r="DI5" s="9">
        <f t="shared" ref="DI5:DI19" si="40">(DB5/46802+DC5/46511+DD5/46312+DE5/46120+DF5/45930)/5</f>
        <v>294.04254595175144</v>
      </c>
      <c r="DJ5">
        <v>16239757</v>
      </c>
      <c r="DK5">
        <v>21901883</v>
      </c>
      <c r="DL5">
        <v>17508002</v>
      </c>
      <c r="DM5">
        <v>17568128</v>
      </c>
      <c r="DN5">
        <v>17295491</v>
      </c>
      <c r="DO5">
        <f t="shared" ref="DO5:DO19" si="41">SUM(DJ5:DN5)</f>
        <v>90513261</v>
      </c>
      <c r="DP5" s="1">
        <f t="shared" ref="DP5:DP18" si="42">DO5/354788309</f>
        <v>0.25511906312561161</v>
      </c>
      <c r="DQ5" s="9">
        <f t="shared" ref="DQ5:DQ19" si="43">(DJ5/60923+DK5/60607+DL5/60515+DM5/60300+DN5/60410)/5</f>
        <v>298.98027963038783</v>
      </c>
      <c r="DR5">
        <v>9862497</v>
      </c>
      <c r="DS5">
        <v>11242333</v>
      </c>
      <c r="DT5">
        <v>10811477</v>
      </c>
      <c r="DU5">
        <v>11587276</v>
      </c>
      <c r="DV5">
        <v>10966257</v>
      </c>
      <c r="DW5">
        <f t="shared" ref="DW5:DW19" si="44">SUM(DR5:DV5)</f>
        <v>54469840</v>
      </c>
      <c r="DX5" s="1">
        <f t="shared" ref="DX5:DX18" si="45">DW5/291183302</f>
        <v>0.18706374859366076</v>
      </c>
      <c r="DY5" s="9">
        <f t="shared" ref="DY5:DY19" si="46">(DR5/64327+DS5/65095+DT5/65445+DU5/65510+DV5/65810)/5</f>
        <v>166.94744626959087</v>
      </c>
      <c r="DZ5" s="18">
        <v>10966257</v>
      </c>
      <c r="EA5" s="18"/>
      <c r="EB5" s="18"/>
      <c r="EC5" s="18"/>
      <c r="ED5" s="18"/>
    </row>
    <row r="6" spans="1:134" x14ac:dyDescent="0.2">
      <c r="A6" t="s">
        <v>4</v>
      </c>
      <c r="B6">
        <v>8427577</v>
      </c>
      <c r="C6">
        <v>9172918</v>
      </c>
      <c r="D6">
        <v>9174630</v>
      </c>
      <c r="E6">
        <v>8855516</v>
      </c>
      <c r="F6">
        <v>9924478</v>
      </c>
      <c r="G6">
        <f t="shared" si="0"/>
        <v>45555119</v>
      </c>
      <c r="H6" s="1">
        <f t="shared" si="1"/>
        <v>0.14395573007089726</v>
      </c>
      <c r="I6" s="9">
        <f t="shared" ref="I6:I18" si="47">(B6/71649+C6/71895+D6/72085+E6/72004+F6/72158)/5</f>
        <v>126.60211125576375</v>
      </c>
      <c r="J6">
        <v>5979184</v>
      </c>
      <c r="K6">
        <v>6422612</v>
      </c>
      <c r="L6">
        <v>8132210</v>
      </c>
      <c r="M6">
        <v>7126577</v>
      </c>
      <c r="N6">
        <v>7295683</v>
      </c>
      <c r="O6">
        <f t="shared" si="2"/>
        <v>34956266</v>
      </c>
      <c r="P6" s="1">
        <f t="shared" si="3"/>
        <v>0.15134419845311178</v>
      </c>
      <c r="Q6" s="9">
        <f t="shared" si="4"/>
        <v>192.35399312234028</v>
      </c>
      <c r="R6">
        <v>4584990</v>
      </c>
      <c r="S6">
        <v>5023527</v>
      </c>
      <c r="T6">
        <v>5284318</v>
      </c>
      <c r="U6">
        <v>5144089</v>
      </c>
      <c r="V6">
        <v>5561903</v>
      </c>
      <c r="W6">
        <f t="shared" si="5"/>
        <v>25598827</v>
      </c>
      <c r="X6" s="1">
        <f t="shared" si="6"/>
        <v>0.13714786048320349</v>
      </c>
      <c r="Y6" s="9">
        <f t="shared" si="7"/>
        <v>129.06646708768329</v>
      </c>
      <c r="Z6">
        <v>6770422</v>
      </c>
      <c r="AA6">
        <v>7026514</v>
      </c>
      <c r="AB6">
        <v>7404210</v>
      </c>
      <c r="AC6">
        <v>8124492</v>
      </c>
      <c r="AD6">
        <v>8191240</v>
      </c>
      <c r="AE6">
        <f t="shared" si="8"/>
        <v>37516878</v>
      </c>
      <c r="AF6" s="1">
        <f t="shared" si="9"/>
        <v>0.12477159070447064</v>
      </c>
      <c r="AG6" s="9">
        <f t="shared" si="10"/>
        <v>116.20445362509824</v>
      </c>
      <c r="AH6">
        <v>3718510</v>
      </c>
      <c r="AI6">
        <v>4375175</v>
      </c>
      <c r="AJ6">
        <v>4299423</v>
      </c>
      <c r="AK6">
        <v>4964844</v>
      </c>
      <c r="AL6">
        <v>4255265</v>
      </c>
      <c r="AM6">
        <f t="shared" si="11"/>
        <v>21613217</v>
      </c>
      <c r="AN6" s="1">
        <f t="shared" si="12"/>
        <v>0.10838867082015158</v>
      </c>
      <c r="AO6" s="9">
        <f t="shared" si="13"/>
        <v>100.33434122904058</v>
      </c>
      <c r="AP6">
        <v>3177998</v>
      </c>
      <c r="AQ6">
        <v>3556130</v>
      </c>
      <c r="AR6">
        <v>3934013</v>
      </c>
      <c r="AS6">
        <v>4094240</v>
      </c>
      <c r="AT6">
        <v>4434991</v>
      </c>
      <c r="AU6">
        <f t="shared" si="14"/>
        <v>19197372</v>
      </c>
      <c r="AV6" s="1">
        <f t="shared" si="15"/>
        <v>0.1320707185263249</v>
      </c>
      <c r="AW6" s="9">
        <f t="shared" si="16"/>
        <v>118.12163853940618</v>
      </c>
      <c r="AX6">
        <v>3807781</v>
      </c>
      <c r="AY6">
        <v>4221575</v>
      </c>
      <c r="AZ6">
        <v>4414960</v>
      </c>
      <c r="BA6">
        <v>4055883</v>
      </c>
      <c r="BB6">
        <v>4434333</v>
      </c>
      <c r="BC6">
        <f t="shared" si="17"/>
        <v>20934532</v>
      </c>
      <c r="BD6" s="1">
        <f t="shared" si="18"/>
        <v>0.14062455518555353</v>
      </c>
      <c r="BE6" s="9">
        <f t="shared" si="19"/>
        <v>115.9833413665848</v>
      </c>
      <c r="BF6">
        <v>5797220</v>
      </c>
      <c r="BG6">
        <v>6959694</v>
      </c>
      <c r="BH6">
        <v>6716443</v>
      </c>
      <c r="BI6">
        <v>7320389</v>
      </c>
      <c r="BJ6">
        <v>7287188</v>
      </c>
      <c r="BK6">
        <f t="shared" si="20"/>
        <v>34080934</v>
      </c>
      <c r="BL6" s="1">
        <f t="shared" si="21"/>
        <v>0.12461614352557658</v>
      </c>
      <c r="BM6" s="9">
        <f t="shared" si="22"/>
        <v>109.94443692001794</v>
      </c>
      <c r="BN6">
        <v>9023674</v>
      </c>
      <c r="BO6">
        <v>9906646</v>
      </c>
      <c r="BP6">
        <v>10010350</v>
      </c>
      <c r="BQ6">
        <v>10362922</v>
      </c>
      <c r="BR6">
        <v>10807523</v>
      </c>
      <c r="BS6">
        <f t="shared" si="23"/>
        <v>50111115</v>
      </c>
      <c r="BT6" s="1">
        <f t="shared" si="24"/>
        <v>0.15372304057801325</v>
      </c>
      <c r="BU6" s="9">
        <f t="shared" si="25"/>
        <v>194.67703521362421</v>
      </c>
      <c r="BV6">
        <v>1923870</v>
      </c>
      <c r="BW6">
        <v>2171719</v>
      </c>
      <c r="BX6">
        <v>3425388</v>
      </c>
      <c r="BY6">
        <v>2442209</v>
      </c>
      <c r="BZ6">
        <v>2697186</v>
      </c>
      <c r="CA6">
        <f t="shared" si="26"/>
        <v>12660372</v>
      </c>
      <c r="CB6" s="1">
        <f t="shared" si="27"/>
        <v>8.6329740228283908E-2</v>
      </c>
      <c r="CC6" s="9">
        <f t="shared" si="28"/>
        <v>64.774387104204948</v>
      </c>
      <c r="CD6">
        <v>13732168</v>
      </c>
      <c r="CE6">
        <v>14120253</v>
      </c>
      <c r="CF6">
        <v>14396240</v>
      </c>
      <c r="CG6">
        <v>14944592</v>
      </c>
      <c r="CH6">
        <v>15289261</v>
      </c>
      <c r="CI6">
        <f t="shared" si="29"/>
        <v>72482514</v>
      </c>
      <c r="CJ6" s="1">
        <f t="shared" si="30"/>
        <v>0.14545143213419998</v>
      </c>
      <c r="CK6" s="9">
        <f t="shared" si="31"/>
        <v>179.97364097378599</v>
      </c>
      <c r="CL6">
        <v>6220748</v>
      </c>
      <c r="CM6">
        <v>6605563</v>
      </c>
      <c r="CN6">
        <v>7290177</v>
      </c>
      <c r="CO6">
        <v>7281315</v>
      </c>
      <c r="CP6">
        <v>7833177</v>
      </c>
      <c r="CQ6">
        <f t="shared" si="32"/>
        <v>35230980</v>
      </c>
      <c r="CR6" s="1">
        <f t="shared" si="33"/>
        <v>0.1408257672567374</v>
      </c>
      <c r="CS6" s="9">
        <f t="shared" si="34"/>
        <v>139.10584739519314</v>
      </c>
      <c r="CT6">
        <v>7248664</v>
      </c>
      <c r="CU6">
        <v>10140439</v>
      </c>
      <c r="CV6">
        <v>8721691</v>
      </c>
      <c r="CW6">
        <v>13774487</v>
      </c>
      <c r="CX6">
        <v>12381686</v>
      </c>
      <c r="CY6">
        <f t="shared" si="35"/>
        <v>52266967</v>
      </c>
      <c r="CZ6" s="1">
        <f t="shared" si="36"/>
        <v>0.16238792881685679</v>
      </c>
      <c r="DA6" s="9">
        <f t="shared" si="37"/>
        <v>155.00888863985205</v>
      </c>
      <c r="DB6">
        <v>8918597</v>
      </c>
      <c r="DC6">
        <v>8279116</v>
      </c>
      <c r="DD6">
        <v>12141159</v>
      </c>
      <c r="DE6">
        <v>9237271</v>
      </c>
      <c r="DF6">
        <v>9609831</v>
      </c>
      <c r="DG6">
        <f t="shared" si="38"/>
        <v>48185974</v>
      </c>
      <c r="DH6" s="1">
        <f t="shared" si="39"/>
        <v>0.1690566250359328</v>
      </c>
      <c r="DI6" s="9">
        <f t="shared" si="40"/>
        <v>208.04783681785503</v>
      </c>
      <c r="DJ6">
        <v>14397843</v>
      </c>
      <c r="DK6">
        <v>14983130</v>
      </c>
      <c r="DL6">
        <v>12961345</v>
      </c>
      <c r="DM6">
        <v>11197121</v>
      </c>
      <c r="DN6">
        <v>11276984</v>
      </c>
      <c r="DO6">
        <f t="shared" si="41"/>
        <v>64816423</v>
      </c>
      <c r="DP6" s="1">
        <f t="shared" si="42"/>
        <v>0.18269041384900875</v>
      </c>
      <c r="DQ6" s="9">
        <f t="shared" si="43"/>
        <v>214.01894110354777</v>
      </c>
      <c r="DR6">
        <v>8594154</v>
      </c>
      <c r="DS6">
        <v>9204975</v>
      </c>
      <c r="DT6">
        <v>9780568</v>
      </c>
      <c r="DU6">
        <v>9964498</v>
      </c>
      <c r="DV6">
        <v>9990362</v>
      </c>
      <c r="DW6">
        <f t="shared" si="44"/>
        <v>47534557</v>
      </c>
      <c r="DX6" s="1">
        <f t="shared" si="45"/>
        <v>0.16324616375151896</v>
      </c>
      <c r="DY6" s="9">
        <f t="shared" si="46"/>
        <v>145.67383210578117</v>
      </c>
      <c r="DZ6" s="18">
        <v>9990362</v>
      </c>
      <c r="EA6" s="18"/>
      <c r="EB6" s="18"/>
      <c r="EC6" s="18"/>
      <c r="ED6" s="18"/>
    </row>
    <row r="7" spans="1:134" x14ac:dyDescent="0.2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f t="shared" si="0"/>
        <v>0</v>
      </c>
      <c r="H7" s="1">
        <f t="shared" si="1"/>
        <v>0</v>
      </c>
      <c r="I7" s="9">
        <f t="shared" si="47"/>
        <v>0</v>
      </c>
      <c r="J7">
        <v>36019</v>
      </c>
      <c r="K7">
        <v>27640</v>
      </c>
      <c r="L7">
        <v>191048</v>
      </c>
      <c r="M7">
        <v>0</v>
      </c>
      <c r="N7">
        <v>83708</v>
      </c>
      <c r="O7">
        <f t="shared" si="2"/>
        <v>338415</v>
      </c>
      <c r="P7" s="1">
        <f t="shared" si="3"/>
        <v>1.4651778573692576E-3</v>
      </c>
      <c r="Q7" s="9">
        <f t="shared" si="4"/>
        <v>1.8637822380818847</v>
      </c>
      <c r="R7">
        <v>2164845</v>
      </c>
      <c r="S7">
        <v>2309996</v>
      </c>
      <c r="T7">
        <v>2462976</v>
      </c>
      <c r="U7">
        <v>2592968</v>
      </c>
      <c r="V7">
        <v>2582546</v>
      </c>
      <c r="W7">
        <f t="shared" si="5"/>
        <v>12113331</v>
      </c>
      <c r="X7" s="1">
        <f t="shared" si="6"/>
        <v>6.4898185763545488E-2</v>
      </c>
      <c r="Y7" s="9">
        <f t="shared" si="7"/>
        <v>61.073242214593414</v>
      </c>
      <c r="Z7">
        <v>1168686</v>
      </c>
      <c r="AA7">
        <v>1177538</v>
      </c>
      <c r="AB7">
        <v>1250382</v>
      </c>
      <c r="AC7">
        <v>1321477</v>
      </c>
      <c r="AD7">
        <v>1564464</v>
      </c>
      <c r="AE7">
        <f t="shared" si="8"/>
        <v>6482547</v>
      </c>
      <c r="AF7" s="1">
        <f t="shared" si="9"/>
        <v>2.1559301949551718E-2</v>
      </c>
      <c r="AG7" s="9">
        <f t="shared" si="10"/>
        <v>20.075267993964331</v>
      </c>
      <c r="AH7">
        <v>2819937</v>
      </c>
      <c r="AI7">
        <v>2930341</v>
      </c>
      <c r="AJ7">
        <v>3193897</v>
      </c>
      <c r="AK7">
        <v>3533848</v>
      </c>
      <c r="AL7">
        <v>3664976</v>
      </c>
      <c r="AM7">
        <f t="shared" si="11"/>
        <v>16142999</v>
      </c>
      <c r="AN7" s="1">
        <f t="shared" si="12"/>
        <v>8.0955935650904545E-2</v>
      </c>
      <c r="AO7" s="9">
        <f t="shared" si="13"/>
        <v>74.926971606671628</v>
      </c>
      <c r="AP7">
        <v>961257</v>
      </c>
      <c r="AQ7">
        <v>1072771</v>
      </c>
      <c r="AR7">
        <v>1163830</v>
      </c>
      <c r="AS7">
        <v>1226937</v>
      </c>
      <c r="AT7">
        <v>1291153</v>
      </c>
      <c r="AU7">
        <f t="shared" si="14"/>
        <v>5715948</v>
      </c>
      <c r="AV7" s="1">
        <f t="shared" si="15"/>
        <v>3.9323578217847203E-2</v>
      </c>
      <c r="AW7" s="9">
        <f t="shared" si="16"/>
        <v>35.179296347880822</v>
      </c>
      <c r="AX7">
        <v>1418013</v>
      </c>
      <c r="AY7">
        <v>1194639</v>
      </c>
      <c r="AZ7">
        <v>1372427</v>
      </c>
      <c r="BA7">
        <v>1526479</v>
      </c>
      <c r="BB7">
        <v>1576022</v>
      </c>
      <c r="BC7">
        <f t="shared" si="17"/>
        <v>7087580</v>
      </c>
      <c r="BD7" s="1">
        <f t="shared" si="18"/>
        <v>4.7609747609453391E-2</v>
      </c>
      <c r="BE7" s="9">
        <f t="shared" si="19"/>
        <v>39.266783011542898</v>
      </c>
      <c r="BF7">
        <v>2238151</v>
      </c>
      <c r="BG7">
        <v>2138704</v>
      </c>
      <c r="BH7">
        <v>2273697</v>
      </c>
      <c r="BI7">
        <v>2436116</v>
      </c>
      <c r="BJ7">
        <v>2552288</v>
      </c>
      <c r="BK7">
        <f t="shared" si="20"/>
        <v>11638956</v>
      </c>
      <c r="BL7" s="1">
        <f t="shared" si="21"/>
        <v>4.2557572259723599E-2</v>
      </c>
      <c r="BM7" s="9">
        <f t="shared" si="22"/>
        <v>37.550098478606422</v>
      </c>
      <c r="BN7">
        <v>0</v>
      </c>
      <c r="BO7">
        <v>0</v>
      </c>
      <c r="BP7">
        <v>0</v>
      </c>
      <c r="BQ7">
        <v>0</v>
      </c>
      <c r="BR7">
        <v>0</v>
      </c>
      <c r="BS7">
        <f t="shared" si="23"/>
        <v>0</v>
      </c>
      <c r="BT7" s="1">
        <f t="shared" si="24"/>
        <v>0</v>
      </c>
      <c r="BU7" s="9">
        <f t="shared" si="25"/>
        <v>0</v>
      </c>
      <c r="BV7">
        <v>159209</v>
      </c>
      <c r="BW7">
        <v>626400</v>
      </c>
      <c r="BX7">
        <v>481080</v>
      </c>
      <c r="BY7">
        <v>653137</v>
      </c>
      <c r="BZ7">
        <v>975374</v>
      </c>
      <c r="CA7">
        <f t="shared" si="26"/>
        <v>2895200</v>
      </c>
      <c r="CB7" s="1">
        <f t="shared" si="27"/>
        <v>1.9742063180207308E-2</v>
      </c>
      <c r="CC7" s="9">
        <f t="shared" si="28"/>
        <v>14.781364233488944</v>
      </c>
      <c r="CD7">
        <v>2999004</v>
      </c>
      <c r="CE7">
        <v>3256875</v>
      </c>
      <c r="CF7">
        <v>3297037</v>
      </c>
      <c r="CG7">
        <v>3323130</v>
      </c>
      <c r="CH7">
        <v>3345102</v>
      </c>
      <c r="CI7">
        <f t="shared" si="29"/>
        <v>16221148</v>
      </c>
      <c r="CJ7" s="1">
        <f t="shared" si="30"/>
        <v>3.2551150301723994E-2</v>
      </c>
      <c r="CK7" s="9">
        <f t="shared" si="31"/>
        <v>40.276337784853204</v>
      </c>
      <c r="CL7">
        <v>0</v>
      </c>
      <c r="CM7">
        <v>0</v>
      </c>
      <c r="CN7">
        <v>0</v>
      </c>
      <c r="CO7">
        <v>0</v>
      </c>
      <c r="CP7">
        <v>565929</v>
      </c>
      <c r="CQ7">
        <f t="shared" si="32"/>
        <v>565929</v>
      </c>
      <c r="CR7" s="1">
        <f t="shared" si="33"/>
        <v>2.2621393341269004E-3</v>
      </c>
      <c r="CS7" s="9">
        <f t="shared" si="34"/>
        <v>2.2368735177865613</v>
      </c>
      <c r="CT7">
        <v>2437774</v>
      </c>
      <c r="CU7">
        <v>8657</v>
      </c>
      <c r="CV7">
        <v>2315232</v>
      </c>
      <c r="CW7">
        <v>0</v>
      </c>
      <c r="CX7">
        <v>7060</v>
      </c>
      <c r="CY7">
        <f t="shared" si="35"/>
        <v>4768723</v>
      </c>
      <c r="CZ7" s="1">
        <f t="shared" si="36"/>
        <v>1.4815917117809949E-2</v>
      </c>
      <c r="DA7" s="9">
        <f t="shared" si="37"/>
        <v>14.196500147892541</v>
      </c>
      <c r="DB7">
        <v>3346556</v>
      </c>
      <c r="DC7">
        <v>3669314</v>
      </c>
      <c r="DD7">
        <v>3523121</v>
      </c>
      <c r="DE7">
        <v>3644088</v>
      </c>
      <c r="DF7">
        <v>3839340</v>
      </c>
      <c r="DG7">
        <f t="shared" si="38"/>
        <v>18022419</v>
      </c>
      <c r="DH7" s="1">
        <f t="shared" si="39"/>
        <v>6.323021157823791E-2</v>
      </c>
      <c r="DI7" s="9">
        <f t="shared" si="40"/>
        <v>77.814755293984518</v>
      </c>
      <c r="DJ7">
        <v>1275601</v>
      </c>
      <c r="DK7">
        <v>1651946</v>
      </c>
      <c r="DL7">
        <v>914742</v>
      </c>
      <c r="DM7">
        <v>970847</v>
      </c>
      <c r="DN7">
        <v>970675</v>
      </c>
      <c r="DO7">
        <f t="shared" si="41"/>
        <v>5783811</v>
      </c>
      <c r="DP7" s="1">
        <f t="shared" si="42"/>
        <v>1.6302146528734688E-2</v>
      </c>
      <c r="DQ7" s="9">
        <f t="shared" si="43"/>
        <v>19.09579253342293</v>
      </c>
      <c r="DR7">
        <v>869089</v>
      </c>
      <c r="DS7">
        <v>922230</v>
      </c>
      <c r="DT7">
        <v>1281672</v>
      </c>
      <c r="DU7">
        <v>1040708</v>
      </c>
      <c r="DV7">
        <v>1030114</v>
      </c>
      <c r="DW7">
        <f t="shared" si="44"/>
        <v>5143813</v>
      </c>
      <c r="DX7" s="1">
        <f t="shared" si="45"/>
        <v>1.7665205953327639E-2</v>
      </c>
      <c r="DY7" s="9">
        <f t="shared" si="46"/>
        <v>15.760196908817301</v>
      </c>
      <c r="DZ7" s="18">
        <v>1030114</v>
      </c>
      <c r="EA7" s="18"/>
      <c r="EB7" s="18"/>
      <c r="EC7" s="18"/>
      <c r="ED7" s="18"/>
    </row>
    <row r="8" spans="1:134" x14ac:dyDescent="0.2">
      <c r="A8" t="s">
        <v>6</v>
      </c>
      <c r="B8">
        <v>823436</v>
      </c>
      <c r="C8">
        <v>853368</v>
      </c>
      <c r="D8">
        <v>799503</v>
      </c>
      <c r="E8">
        <v>1022820</v>
      </c>
      <c r="F8">
        <v>1050681</v>
      </c>
      <c r="G8">
        <f t="shared" si="0"/>
        <v>4549808</v>
      </c>
      <c r="H8" s="1">
        <f t="shared" si="1"/>
        <v>1.4377548488511444E-2</v>
      </c>
      <c r="I8" s="9">
        <f t="shared" si="47"/>
        <v>12.64385569705394</v>
      </c>
      <c r="J8">
        <v>688505</v>
      </c>
      <c r="K8">
        <v>699726</v>
      </c>
      <c r="L8">
        <v>666062</v>
      </c>
      <c r="M8">
        <v>607680</v>
      </c>
      <c r="N8">
        <v>673956</v>
      </c>
      <c r="O8">
        <f t="shared" si="2"/>
        <v>3335929</v>
      </c>
      <c r="P8" s="1">
        <f t="shared" si="3"/>
        <v>1.4443004312917482E-2</v>
      </c>
      <c r="Q8" s="9">
        <f t="shared" si="4"/>
        <v>18.370695729345883</v>
      </c>
      <c r="R8">
        <v>861009</v>
      </c>
      <c r="S8">
        <v>857043</v>
      </c>
      <c r="T8">
        <v>796415</v>
      </c>
      <c r="U8">
        <v>694297</v>
      </c>
      <c r="V8">
        <v>756073</v>
      </c>
      <c r="W8">
        <f t="shared" si="5"/>
        <v>3964837</v>
      </c>
      <c r="X8" s="1">
        <f t="shared" si="6"/>
        <v>2.1241946426476612E-2</v>
      </c>
      <c r="Y8" s="9">
        <f t="shared" si="7"/>
        <v>19.999414761791801</v>
      </c>
      <c r="Z8">
        <v>2282668</v>
      </c>
      <c r="AA8">
        <v>2116328</v>
      </c>
      <c r="AB8">
        <v>2323225</v>
      </c>
      <c r="AC8">
        <v>2491224</v>
      </c>
      <c r="AD8">
        <v>2481745</v>
      </c>
      <c r="AE8">
        <f t="shared" si="8"/>
        <v>11695190</v>
      </c>
      <c r="AF8" s="1">
        <f t="shared" si="9"/>
        <v>3.8895226300307235E-2</v>
      </c>
      <c r="AG8" s="9">
        <f t="shared" si="10"/>
        <v>36.230973143251489</v>
      </c>
      <c r="AH8">
        <v>522500</v>
      </c>
      <c r="AI8">
        <v>676610</v>
      </c>
      <c r="AJ8">
        <v>592272</v>
      </c>
      <c r="AK8">
        <v>592603</v>
      </c>
      <c r="AL8">
        <v>613697</v>
      </c>
      <c r="AM8">
        <f t="shared" si="11"/>
        <v>2997682</v>
      </c>
      <c r="AN8" s="1">
        <f t="shared" si="12"/>
        <v>1.503315159059818E-2</v>
      </c>
      <c r="AO8" s="9">
        <f t="shared" si="13"/>
        <v>13.919318645955872</v>
      </c>
      <c r="AP8">
        <v>1402722</v>
      </c>
      <c r="AQ8">
        <v>1524568</v>
      </c>
      <c r="AR8">
        <v>1596121</v>
      </c>
      <c r="AS8">
        <v>1711155</v>
      </c>
      <c r="AT8">
        <v>1714082</v>
      </c>
      <c r="AU8">
        <f t="shared" si="14"/>
        <v>7948648</v>
      </c>
      <c r="AV8" s="1">
        <f t="shared" si="15"/>
        <v>5.4683716743772814E-2</v>
      </c>
      <c r="AW8" s="9">
        <f t="shared" si="16"/>
        <v>48.951331447883184</v>
      </c>
      <c r="AX8">
        <v>1678191</v>
      </c>
      <c r="AY8">
        <v>2592462</v>
      </c>
      <c r="AZ8">
        <v>1237818</v>
      </c>
      <c r="BA8">
        <v>1315357</v>
      </c>
      <c r="BB8">
        <v>1436498</v>
      </c>
      <c r="BC8">
        <f t="shared" si="17"/>
        <v>8260326</v>
      </c>
      <c r="BD8" s="1">
        <f t="shared" si="18"/>
        <v>5.5487491644793524E-2</v>
      </c>
      <c r="BE8" s="9">
        <f t="shared" si="19"/>
        <v>45.780016328858309</v>
      </c>
      <c r="BF8">
        <v>808137</v>
      </c>
      <c r="BG8">
        <v>836641</v>
      </c>
      <c r="BH8">
        <v>942259</v>
      </c>
      <c r="BI8">
        <v>751609</v>
      </c>
      <c r="BJ8">
        <v>1022237</v>
      </c>
      <c r="BK8">
        <f t="shared" si="20"/>
        <v>4360883</v>
      </c>
      <c r="BL8" s="1">
        <f t="shared" si="21"/>
        <v>1.5945467393183737E-2</v>
      </c>
      <c r="BM8" s="9">
        <f t="shared" si="22"/>
        <v>14.070555608000546</v>
      </c>
      <c r="BN8">
        <v>599493</v>
      </c>
      <c r="BO8">
        <v>621757</v>
      </c>
      <c r="BP8">
        <v>683390</v>
      </c>
      <c r="BQ8">
        <v>673602</v>
      </c>
      <c r="BR8">
        <v>614337</v>
      </c>
      <c r="BS8">
        <f t="shared" si="23"/>
        <v>3192579</v>
      </c>
      <c r="BT8" s="1">
        <f t="shared" si="24"/>
        <v>9.7936944960317282E-3</v>
      </c>
      <c r="BU8" s="9">
        <f t="shared" si="25"/>
        <v>12.403677577377254</v>
      </c>
      <c r="BV8">
        <v>689757</v>
      </c>
      <c r="BW8">
        <v>688390</v>
      </c>
      <c r="BX8">
        <v>675900</v>
      </c>
      <c r="BY8">
        <v>711351</v>
      </c>
      <c r="BZ8">
        <v>667802</v>
      </c>
      <c r="CA8">
        <f t="shared" si="26"/>
        <v>3433200</v>
      </c>
      <c r="CB8" s="1">
        <f t="shared" si="27"/>
        <v>2.3410628388466335E-2</v>
      </c>
      <c r="CC8" s="9">
        <f t="shared" si="28"/>
        <v>17.572136024102299</v>
      </c>
      <c r="CD8">
        <v>2985660</v>
      </c>
      <c r="CE8">
        <v>3128409</v>
      </c>
      <c r="CF8">
        <v>3399129</v>
      </c>
      <c r="CG8">
        <v>3387300</v>
      </c>
      <c r="CH8">
        <v>3846711</v>
      </c>
      <c r="CI8">
        <f t="shared" si="29"/>
        <v>16747209</v>
      </c>
      <c r="CJ8" s="1">
        <f t="shared" si="30"/>
        <v>3.3606802508267898E-2</v>
      </c>
      <c r="CK8" s="9">
        <f t="shared" si="31"/>
        <v>41.591946676216764</v>
      </c>
      <c r="CL8">
        <v>449045</v>
      </c>
      <c r="CM8">
        <v>465213</v>
      </c>
      <c r="CN8">
        <v>499561</v>
      </c>
      <c r="CO8">
        <v>538156</v>
      </c>
      <c r="CP8">
        <v>562440</v>
      </c>
      <c r="CQ8">
        <f t="shared" si="32"/>
        <v>2514415</v>
      </c>
      <c r="CR8" s="1">
        <f t="shared" si="33"/>
        <v>1.0050654894551595E-2</v>
      </c>
      <c r="CS8" s="9">
        <f t="shared" si="34"/>
        <v>9.9280945334746153</v>
      </c>
      <c r="CT8">
        <v>1692233</v>
      </c>
      <c r="CU8">
        <v>1908916</v>
      </c>
      <c r="CV8">
        <v>1858228</v>
      </c>
      <c r="CW8">
        <v>1985083</v>
      </c>
      <c r="CX8">
        <v>2156777</v>
      </c>
      <c r="CY8">
        <f t="shared" si="35"/>
        <v>9601237</v>
      </c>
      <c r="CZ8" s="1">
        <f t="shared" si="36"/>
        <v>2.9830026114003736E-2</v>
      </c>
      <c r="DA8" s="9">
        <f t="shared" si="37"/>
        <v>28.494026266890661</v>
      </c>
      <c r="DB8">
        <v>958980</v>
      </c>
      <c r="DC8">
        <v>1520810</v>
      </c>
      <c r="DD8">
        <v>1704644</v>
      </c>
      <c r="DE8">
        <v>1503245</v>
      </c>
      <c r="DF8">
        <v>1623105</v>
      </c>
      <c r="DG8">
        <f t="shared" si="38"/>
        <v>7310784</v>
      </c>
      <c r="DH8" s="1">
        <f t="shared" si="39"/>
        <v>2.5649299304538225E-2</v>
      </c>
      <c r="DI8" s="9">
        <f t="shared" si="40"/>
        <v>31.585741978491836</v>
      </c>
      <c r="DJ8">
        <v>1188027</v>
      </c>
      <c r="DK8">
        <v>1567401</v>
      </c>
      <c r="DL8">
        <v>1268634</v>
      </c>
      <c r="DM8">
        <v>1320225</v>
      </c>
      <c r="DN8">
        <v>1461835</v>
      </c>
      <c r="DO8">
        <f t="shared" si="41"/>
        <v>6806122</v>
      </c>
      <c r="DP8" s="1">
        <f t="shared" si="42"/>
        <v>1.9183614080135882E-2</v>
      </c>
      <c r="DQ8" s="9">
        <f t="shared" si="43"/>
        <v>22.483796248800267</v>
      </c>
      <c r="DR8">
        <v>759922</v>
      </c>
      <c r="DS8">
        <v>759406</v>
      </c>
      <c r="DT8">
        <v>711547</v>
      </c>
      <c r="DU8">
        <v>778672</v>
      </c>
      <c r="DV8">
        <v>825241</v>
      </c>
      <c r="DW8">
        <f t="shared" si="44"/>
        <v>3834788</v>
      </c>
      <c r="DX8" s="1">
        <f t="shared" si="45"/>
        <v>1.316967001081676E-2</v>
      </c>
      <c r="DY8" s="9">
        <f t="shared" si="46"/>
        <v>11.755608307391515</v>
      </c>
      <c r="DZ8" s="18">
        <v>825241</v>
      </c>
      <c r="EA8" s="18"/>
      <c r="EB8" s="18"/>
      <c r="EC8" s="18"/>
      <c r="ED8" s="18"/>
    </row>
    <row r="9" spans="1:134" x14ac:dyDescent="0.2">
      <c r="A9" t="s">
        <v>7</v>
      </c>
      <c r="B9">
        <v>5276608</v>
      </c>
      <c r="C9">
        <v>6367943</v>
      </c>
      <c r="D9">
        <v>5904490</v>
      </c>
      <c r="E9">
        <v>5699631</v>
      </c>
      <c r="F9">
        <v>6650946</v>
      </c>
      <c r="G9">
        <f t="shared" si="0"/>
        <v>29899618</v>
      </c>
      <c r="H9" s="1">
        <f t="shared" si="1"/>
        <v>9.4483812851656496E-2</v>
      </c>
      <c r="I9" s="9">
        <f t="shared" si="47"/>
        <v>83.091459626247868</v>
      </c>
      <c r="J9">
        <v>2945067</v>
      </c>
      <c r="K9">
        <v>3045903</v>
      </c>
      <c r="L9">
        <v>4179657</v>
      </c>
      <c r="M9">
        <v>4374916</v>
      </c>
      <c r="N9">
        <v>5202195</v>
      </c>
      <c r="O9">
        <f t="shared" si="2"/>
        <v>19747738</v>
      </c>
      <c r="P9" s="1">
        <f t="shared" si="3"/>
        <v>8.5498421910167891E-2</v>
      </c>
      <c r="Q9" s="9">
        <f t="shared" si="4"/>
        <v>108.45698057866316</v>
      </c>
      <c r="R9">
        <v>6764575</v>
      </c>
      <c r="S9">
        <v>4682222</v>
      </c>
      <c r="T9">
        <v>5106947</v>
      </c>
      <c r="U9">
        <v>4985598</v>
      </c>
      <c r="V9">
        <v>5426237</v>
      </c>
      <c r="W9">
        <f t="shared" si="5"/>
        <v>26965579</v>
      </c>
      <c r="X9" s="1">
        <f t="shared" si="6"/>
        <v>0.14447034883828083</v>
      </c>
      <c r="Y9" s="9">
        <f t="shared" si="7"/>
        <v>136.04394197463625</v>
      </c>
      <c r="Z9">
        <v>4174451</v>
      </c>
      <c r="AA9">
        <v>4436936</v>
      </c>
      <c r="AB9">
        <v>5040458</v>
      </c>
      <c r="AC9">
        <v>4731861</v>
      </c>
      <c r="AD9">
        <v>5279790</v>
      </c>
      <c r="AE9">
        <f t="shared" si="8"/>
        <v>23663496</v>
      </c>
      <c r="AF9" s="1">
        <f t="shared" si="9"/>
        <v>7.8698766926951602E-2</v>
      </c>
      <c r="AG9" s="9">
        <f t="shared" si="10"/>
        <v>73.296655847319713</v>
      </c>
      <c r="AH9">
        <v>3389603</v>
      </c>
      <c r="AI9">
        <v>3792611</v>
      </c>
      <c r="AJ9">
        <v>3652538</v>
      </c>
      <c r="AK9">
        <v>3608515</v>
      </c>
      <c r="AL9">
        <v>3983963</v>
      </c>
      <c r="AM9">
        <f t="shared" si="11"/>
        <v>18427230</v>
      </c>
      <c r="AN9" s="1">
        <f t="shared" si="12"/>
        <v>9.2411183702880595E-2</v>
      </c>
      <c r="AO9" s="9">
        <f t="shared" si="13"/>
        <v>85.556411957859694</v>
      </c>
      <c r="AP9">
        <v>1817645</v>
      </c>
      <c r="AQ9">
        <v>1879375</v>
      </c>
      <c r="AR9">
        <v>2047288</v>
      </c>
      <c r="AS9">
        <v>2152885</v>
      </c>
      <c r="AT9">
        <v>2413579</v>
      </c>
      <c r="AU9">
        <f t="shared" si="14"/>
        <v>10310772</v>
      </c>
      <c r="AV9" s="1">
        <f t="shared" si="15"/>
        <v>7.0934243843433997E-2</v>
      </c>
      <c r="AW9" s="9">
        <f t="shared" si="16"/>
        <v>63.460319642312321</v>
      </c>
      <c r="AX9">
        <v>2595656</v>
      </c>
      <c r="AY9">
        <v>3050898</v>
      </c>
      <c r="AZ9">
        <v>3550829</v>
      </c>
      <c r="BA9">
        <v>2923028</v>
      </c>
      <c r="BB9">
        <v>3184619</v>
      </c>
      <c r="BC9">
        <f t="shared" si="17"/>
        <v>15305030</v>
      </c>
      <c r="BD9" s="1">
        <f t="shared" si="18"/>
        <v>0.10280922620345907</v>
      </c>
      <c r="BE9" s="9">
        <f t="shared" si="19"/>
        <v>84.790049668327498</v>
      </c>
      <c r="BF9">
        <v>3358054</v>
      </c>
      <c r="BG9">
        <v>3608222</v>
      </c>
      <c r="BH9">
        <v>4186147</v>
      </c>
      <c r="BI9">
        <v>3911091</v>
      </c>
      <c r="BJ9">
        <v>5441336</v>
      </c>
      <c r="BK9">
        <f t="shared" si="20"/>
        <v>20504850</v>
      </c>
      <c r="BL9" s="1">
        <f t="shared" si="21"/>
        <v>7.4975507730228846E-2</v>
      </c>
      <c r="BM9" s="9">
        <f t="shared" si="22"/>
        <v>66.094744334918659</v>
      </c>
      <c r="BN9">
        <v>5713633</v>
      </c>
      <c r="BO9">
        <v>6074299</v>
      </c>
      <c r="BP9">
        <v>6223299</v>
      </c>
      <c r="BQ9">
        <v>6388626</v>
      </c>
      <c r="BR9">
        <v>6991618</v>
      </c>
      <c r="BS9">
        <f t="shared" si="23"/>
        <v>31391475</v>
      </c>
      <c r="BT9" s="1">
        <f t="shared" si="24"/>
        <v>9.6297856977013763E-2</v>
      </c>
      <c r="BU9" s="9">
        <f t="shared" si="25"/>
        <v>121.95044510914674</v>
      </c>
      <c r="BV9">
        <v>2816448</v>
      </c>
      <c r="BW9">
        <v>2737909</v>
      </c>
      <c r="BX9">
        <v>3119644</v>
      </c>
      <c r="BY9">
        <v>2699907</v>
      </c>
      <c r="BZ9">
        <v>3566206</v>
      </c>
      <c r="CA9">
        <f t="shared" si="26"/>
        <v>14940114</v>
      </c>
      <c r="CB9" s="1">
        <f t="shared" si="27"/>
        <v>0.10187506027476503</v>
      </c>
      <c r="CC9" s="9">
        <f t="shared" si="28"/>
        <v>76.434305000993021</v>
      </c>
      <c r="CD9">
        <v>6783836</v>
      </c>
      <c r="CE9">
        <v>6564112</v>
      </c>
      <c r="CF9">
        <v>6472563</v>
      </c>
      <c r="CG9">
        <v>6242286</v>
      </c>
      <c r="CH9">
        <v>7448768</v>
      </c>
      <c r="CI9">
        <f t="shared" si="29"/>
        <v>33511565</v>
      </c>
      <c r="CJ9" s="1">
        <f t="shared" si="30"/>
        <v>6.7248014083897967E-2</v>
      </c>
      <c r="CK9" s="9">
        <f t="shared" si="31"/>
        <v>83.202422600144445</v>
      </c>
      <c r="CL9">
        <v>3812433</v>
      </c>
      <c r="CM9">
        <v>3749253</v>
      </c>
      <c r="CN9">
        <v>3908857</v>
      </c>
      <c r="CO9">
        <v>3805827</v>
      </c>
      <c r="CP9">
        <v>4562585</v>
      </c>
      <c r="CQ9">
        <f t="shared" si="32"/>
        <v>19838955</v>
      </c>
      <c r="CR9" s="1">
        <f t="shared" si="33"/>
        <v>7.9300549103285989E-2</v>
      </c>
      <c r="CS9" s="9">
        <f t="shared" si="34"/>
        <v>78.335109354546915</v>
      </c>
      <c r="CT9">
        <v>5940847</v>
      </c>
      <c r="CU9">
        <v>8719318</v>
      </c>
      <c r="CV9">
        <v>7954749</v>
      </c>
      <c r="CW9">
        <v>7899948</v>
      </c>
      <c r="CX9">
        <v>5553809</v>
      </c>
      <c r="CY9">
        <f t="shared" si="35"/>
        <v>36068671</v>
      </c>
      <c r="CZ9" s="1">
        <f t="shared" si="36"/>
        <v>0.11206153934408757</v>
      </c>
      <c r="DA9" s="9">
        <f t="shared" si="37"/>
        <v>107.1108088751577</v>
      </c>
      <c r="DB9">
        <v>3589799</v>
      </c>
      <c r="DC9">
        <v>3036592</v>
      </c>
      <c r="DD9">
        <v>4570019</v>
      </c>
      <c r="DE9">
        <v>3355711</v>
      </c>
      <c r="DF9">
        <v>3528374</v>
      </c>
      <c r="DG9">
        <f t="shared" si="38"/>
        <v>18080495</v>
      </c>
      <c r="DH9" s="1">
        <f t="shared" si="39"/>
        <v>6.3433966566267971E-2</v>
      </c>
      <c r="DI9" s="9">
        <f t="shared" si="40"/>
        <v>78.049897966463121</v>
      </c>
      <c r="DJ9">
        <v>4164047</v>
      </c>
      <c r="DK9">
        <v>4671124</v>
      </c>
      <c r="DL9">
        <v>4697977</v>
      </c>
      <c r="DM9">
        <v>4768679</v>
      </c>
      <c r="DN9">
        <v>4354431</v>
      </c>
      <c r="DO9">
        <f t="shared" si="41"/>
        <v>22656258</v>
      </c>
      <c r="DP9" s="1">
        <f t="shared" si="42"/>
        <v>6.3858524718186246E-2</v>
      </c>
      <c r="DQ9" s="9">
        <f t="shared" si="43"/>
        <v>74.84376468796745</v>
      </c>
      <c r="DR9">
        <v>4763624</v>
      </c>
      <c r="DS9">
        <v>4767022</v>
      </c>
      <c r="DT9">
        <v>4766825</v>
      </c>
      <c r="DU9">
        <v>4719108</v>
      </c>
      <c r="DV9">
        <v>5492207</v>
      </c>
      <c r="DW9">
        <f t="shared" si="44"/>
        <v>24508786</v>
      </c>
      <c r="DX9" s="1">
        <f t="shared" si="45"/>
        <v>8.4169613544666788E-2</v>
      </c>
      <c r="DY9" s="9">
        <f t="shared" si="46"/>
        <v>75.122820789695112</v>
      </c>
      <c r="DZ9" s="18">
        <v>5492207</v>
      </c>
      <c r="EA9" s="18"/>
      <c r="EB9" s="18"/>
      <c r="EC9" s="18"/>
      <c r="ED9" s="18"/>
    </row>
    <row r="10" spans="1:134" x14ac:dyDescent="0.2">
      <c r="A10" t="s">
        <v>8</v>
      </c>
      <c r="B10">
        <v>5080648</v>
      </c>
      <c r="C10">
        <v>6199878</v>
      </c>
      <c r="D10">
        <v>5227087</v>
      </c>
      <c r="E10">
        <v>6712080</v>
      </c>
      <c r="F10">
        <v>6198979</v>
      </c>
      <c r="G10">
        <f t="shared" si="0"/>
        <v>29418672</v>
      </c>
      <c r="H10" s="1">
        <f t="shared" si="1"/>
        <v>9.2964007085049288E-2</v>
      </c>
      <c r="I10" s="9">
        <f t="shared" si="47"/>
        <v>81.756961659369125</v>
      </c>
      <c r="J10">
        <v>1888611</v>
      </c>
      <c r="K10">
        <v>2900459</v>
      </c>
      <c r="L10">
        <v>5064671</v>
      </c>
      <c r="M10">
        <v>5214529</v>
      </c>
      <c r="N10">
        <v>4020780</v>
      </c>
      <c r="O10">
        <f t="shared" si="2"/>
        <v>19089050</v>
      </c>
      <c r="P10" s="1">
        <f t="shared" si="3"/>
        <v>8.2646612526674726E-2</v>
      </c>
      <c r="Q10" s="9">
        <f t="shared" si="4"/>
        <v>104.88083347495959</v>
      </c>
      <c r="R10">
        <v>1237411</v>
      </c>
      <c r="S10">
        <v>1401462</v>
      </c>
      <c r="T10">
        <v>2047095</v>
      </c>
      <c r="U10">
        <v>3194379</v>
      </c>
      <c r="V10">
        <v>2527876</v>
      </c>
      <c r="W10">
        <f t="shared" si="5"/>
        <v>10408223</v>
      </c>
      <c r="X10" s="1">
        <f t="shared" si="6"/>
        <v>5.5762926788874727E-2</v>
      </c>
      <c r="Y10" s="9">
        <f t="shared" si="7"/>
        <v>52.436098334631581</v>
      </c>
      <c r="Z10">
        <v>6739718</v>
      </c>
      <c r="AA10">
        <v>8491732</v>
      </c>
      <c r="AB10">
        <v>4941709</v>
      </c>
      <c r="AC10">
        <v>7049009</v>
      </c>
      <c r="AD10">
        <v>5843186</v>
      </c>
      <c r="AE10">
        <f t="shared" si="8"/>
        <v>33065354</v>
      </c>
      <c r="AF10" s="1">
        <f t="shared" si="9"/>
        <v>0.10996695449409279</v>
      </c>
      <c r="AG10" s="9">
        <f t="shared" si="10"/>
        <v>102.5657174460393</v>
      </c>
      <c r="AH10">
        <v>2834456</v>
      </c>
      <c r="AI10">
        <v>3051269</v>
      </c>
      <c r="AJ10">
        <v>1963150</v>
      </c>
      <c r="AK10">
        <v>1010311</v>
      </c>
      <c r="AL10">
        <v>1711203</v>
      </c>
      <c r="AM10">
        <f t="shared" si="11"/>
        <v>10570389</v>
      </c>
      <c r="AN10" s="1">
        <f t="shared" si="12"/>
        <v>5.3009712240521679E-2</v>
      </c>
      <c r="AO10" s="9">
        <f t="shared" si="13"/>
        <v>49.153211636570106</v>
      </c>
      <c r="AP10">
        <v>753657</v>
      </c>
      <c r="AQ10">
        <v>1172935</v>
      </c>
      <c r="AR10">
        <v>1333530</v>
      </c>
      <c r="AS10">
        <v>3333063</v>
      </c>
      <c r="AT10">
        <v>5454249</v>
      </c>
      <c r="AU10">
        <f t="shared" si="14"/>
        <v>12047434</v>
      </c>
      <c r="AV10" s="1">
        <f t="shared" si="15"/>
        <v>8.2881826990614998E-2</v>
      </c>
      <c r="AW10" s="9">
        <f t="shared" si="16"/>
        <v>73.240524321486077</v>
      </c>
      <c r="AX10">
        <v>1136760</v>
      </c>
      <c r="AY10">
        <v>2245804</v>
      </c>
      <c r="AZ10">
        <v>1895530</v>
      </c>
      <c r="BA10">
        <v>3164558</v>
      </c>
      <c r="BB10">
        <v>4699208</v>
      </c>
      <c r="BC10">
        <f t="shared" si="17"/>
        <v>13141860</v>
      </c>
      <c r="BD10" s="1">
        <f t="shared" si="18"/>
        <v>8.8278458616166747E-2</v>
      </c>
      <c r="BE10" s="9">
        <f t="shared" si="19"/>
        <v>72.776203374995404</v>
      </c>
      <c r="BF10">
        <v>4261390</v>
      </c>
      <c r="BG10">
        <v>4431222</v>
      </c>
      <c r="BH10">
        <v>2767962</v>
      </c>
      <c r="BI10">
        <v>7549862</v>
      </c>
      <c r="BJ10">
        <v>7009540</v>
      </c>
      <c r="BK10">
        <f t="shared" si="20"/>
        <v>26019976</v>
      </c>
      <c r="BL10" s="1">
        <f t="shared" si="21"/>
        <v>9.5141437841699358E-2</v>
      </c>
      <c r="BM10" s="9">
        <f t="shared" si="22"/>
        <v>83.807939646120076</v>
      </c>
      <c r="BN10">
        <v>3178861</v>
      </c>
      <c r="BO10">
        <v>2455703</v>
      </c>
      <c r="BP10">
        <v>4685234</v>
      </c>
      <c r="BQ10">
        <v>4557820</v>
      </c>
      <c r="BR10">
        <v>2933132</v>
      </c>
      <c r="BS10">
        <f t="shared" si="23"/>
        <v>17810750</v>
      </c>
      <c r="BT10" s="1">
        <f t="shared" si="24"/>
        <v>5.4637033021014393E-2</v>
      </c>
      <c r="BU10" s="9">
        <f t="shared" si="25"/>
        <v>69.213404320241708</v>
      </c>
      <c r="BV10">
        <v>797867</v>
      </c>
      <c r="BW10">
        <v>1316552</v>
      </c>
      <c r="BX10">
        <v>3015718</v>
      </c>
      <c r="BY10">
        <v>1014742</v>
      </c>
      <c r="BZ10">
        <v>1086912</v>
      </c>
      <c r="CA10">
        <f t="shared" si="26"/>
        <v>7231791</v>
      </c>
      <c r="CB10" s="1">
        <f t="shared" si="27"/>
        <v>4.9312819434945629E-2</v>
      </c>
      <c r="CC10" s="9">
        <f t="shared" si="28"/>
        <v>37.037690099025468</v>
      </c>
      <c r="CD10">
        <v>6197587</v>
      </c>
      <c r="CE10">
        <v>5289410</v>
      </c>
      <c r="CF10">
        <v>5130805</v>
      </c>
      <c r="CG10">
        <v>7027845</v>
      </c>
      <c r="CH10">
        <v>4407360</v>
      </c>
      <c r="CI10">
        <f t="shared" si="29"/>
        <v>28053007</v>
      </c>
      <c r="CJ10" s="1">
        <f t="shared" si="30"/>
        <v>5.629426766048342E-2</v>
      </c>
      <c r="CK10" s="9">
        <f t="shared" si="31"/>
        <v>69.626110826226522</v>
      </c>
      <c r="CL10">
        <v>2042825</v>
      </c>
      <c r="CM10">
        <v>202784</v>
      </c>
      <c r="CN10">
        <v>1250212</v>
      </c>
      <c r="CO10">
        <v>3509919</v>
      </c>
      <c r="CP10">
        <v>1746748</v>
      </c>
      <c r="CQ10">
        <f t="shared" si="32"/>
        <v>8752488</v>
      </c>
      <c r="CR10" s="1">
        <f t="shared" si="33"/>
        <v>3.4985567758983344E-2</v>
      </c>
      <c r="CS10" s="9">
        <f t="shared" si="34"/>
        <v>34.565769832183868</v>
      </c>
      <c r="CT10">
        <v>2589830</v>
      </c>
      <c r="CU10">
        <v>1730119</v>
      </c>
      <c r="CV10">
        <v>2651499</v>
      </c>
      <c r="CW10">
        <v>3764584</v>
      </c>
      <c r="CX10">
        <v>5291757</v>
      </c>
      <c r="CY10">
        <f t="shared" si="35"/>
        <v>16027789</v>
      </c>
      <c r="CZ10" s="1">
        <f t="shared" si="36"/>
        <v>4.9796642288878173E-2</v>
      </c>
      <c r="DA10" s="9">
        <f t="shared" si="37"/>
        <v>47.483588054285029</v>
      </c>
      <c r="DB10">
        <v>1943929</v>
      </c>
      <c r="DC10">
        <v>2110653</v>
      </c>
      <c r="DD10">
        <v>2156321</v>
      </c>
      <c r="DE10">
        <v>1760962</v>
      </c>
      <c r="DF10">
        <v>1884386</v>
      </c>
      <c r="DG10">
        <f t="shared" si="38"/>
        <v>9856251</v>
      </c>
      <c r="DH10" s="1">
        <f t="shared" si="39"/>
        <v>3.4579866115543034E-2</v>
      </c>
      <c r="DI10" s="9">
        <f t="shared" si="40"/>
        <v>42.537016930085258</v>
      </c>
      <c r="DJ10">
        <v>3703379</v>
      </c>
      <c r="DK10">
        <v>3044674</v>
      </c>
      <c r="DL10">
        <v>4469839</v>
      </c>
      <c r="DM10">
        <v>4361590</v>
      </c>
      <c r="DN10">
        <v>3602555</v>
      </c>
      <c r="DO10">
        <f t="shared" si="41"/>
        <v>19182037</v>
      </c>
      <c r="DP10" s="1">
        <f t="shared" si="42"/>
        <v>5.4066147371276546E-2</v>
      </c>
      <c r="DQ10" s="9">
        <f t="shared" si="43"/>
        <v>63.370822988660564</v>
      </c>
      <c r="DR10">
        <v>4469408</v>
      </c>
      <c r="DS10">
        <v>3814525</v>
      </c>
      <c r="DT10">
        <v>5193291</v>
      </c>
      <c r="DU10">
        <v>9710733</v>
      </c>
      <c r="DV10">
        <v>5724747</v>
      </c>
      <c r="DW10">
        <f t="shared" si="44"/>
        <v>28912704</v>
      </c>
      <c r="DX10" s="1">
        <f t="shared" si="45"/>
        <v>9.9293825577951578E-2</v>
      </c>
      <c r="DY10" s="9">
        <f t="shared" si="46"/>
        <v>88.53084493669985</v>
      </c>
      <c r="DZ10" s="18">
        <v>5724747</v>
      </c>
      <c r="EA10" s="18"/>
      <c r="EB10" s="18"/>
      <c r="EC10" s="18"/>
      <c r="ED10" s="18"/>
    </row>
    <row r="11" spans="1:134" x14ac:dyDescent="0.2">
      <c r="A11" t="s">
        <v>9</v>
      </c>
      <c r="B11">
        <v>2884069</v>
      </c>
      <c r="C11">
        <v>1952498</v>
      </c>
      <c r="D11">
        <v>2649650</v>
      </c>
      <c r="E11">
        <v>2049792</v>
      </c>
      <c r="F11">
        <v>2024940</v>
      </c>
      <c r="G11">
        <f t="shared" si="0"/>
        <v>11560949</v>
      </c>
      <c r="H11" s="1">
        <f t="shared" si="1"/>
        <v>3.6532993220968417E-2</v>
      </c>
      <c r="I11" s="9">
        <f t="shared" si="47"/>
        <v>32.139603153696434</v>
      </c>
      <c r="J11">
        <v>826006</v>
      </c>
      <c r="K11">
        <v>1400350</v>
      </c>
      <c r="L11">
        <v>513423</v>
      </c>
      <c r="M11">
        <v>2765190</v>
      </c>
      <c r="N11">
        <v>1382740</v>
      </c>
      <c r="O11">
        <f t="shared" si="2"/>
        <v>6887709</v>
      </c>
      <c r="P11" s="1">
        <f t="shared" si="3"/>
        <v>2.9820541981894867E-2</v>
      </c>
      <c r="Q11" s="9">
        <f t="shared" si="4"/>
        <v>37.801369481924311</v>
      </c>
      <c r="R11">
        <v>1958144</v>
      </c>
      <c r="S11">
        <v>1593339</v>
      </c>
      <c r="T11">
        <v>1159849</v>
      </c>
      <c r="U11">
        <v>960375</v>
      </c>
      <c r="V11">
        <v>635443</v>
      </c>
      <c r="W11">
        <f t="shared" si="5"/>
        <v>6307150</v>
      </c>
      <c r="X11" s="1">
        <f t="shared" si="6"/>
        <v>3.3791084577689312E-2</v>
      </c>
      <c r="Y11" s="9">
        <f t="shared" si="7"/>
        <v>31.849787208354314</v>
      </c>
      <c r="Z11">
        <v>1299857</v>
      </c>
      <c r="AA11">
        <v>1435046</v>
      </c>
      <c r="AB11">
        <v>911412</v>
      </c>
      <c r="AC11">
        <v>1975699</v>
      </c>
      <c r="AD11">
        <v>1349017</v>
      </c>
      <c r="AE11">
        <f t="shared" si="8"/>
        <v>6971031</v>
      </c>
      <c r="AF11" s="1">
        <f t="shared" si="9"/>
        <v>2.3183875447210095E-2</v>
      </c>
      <c r="AG11" s="9">
        <f t="shared" si="10"/>
        <v>21.593418969961998</v>
      </c>
      <c r="AH11">
        <v>2623088</v>
      </c>
      <c r="AI11">
        <v>3352661</v>
      </c>
      <c r="AJ11">
        <v>3330463</v>
      </c>
      <c r="AK11">
        <v>2409522</v>
      </c>
      <c r="AL11">
        <v>3007080</v>
      </c>
      <c r="AM11">
        <f t="shared" si="11"/>
        <v>14722814</v>
      </c>
      <c r="AN11" s="1">
        <f t="shared" si="12"/>
        <v>7.3833813827544476E-2</v>
      </c>
      <c r="AO11" s="9">
        <f t="shared" si="13"/>
        <v>68.374806405853661</v>
      </c>
      <c r="AP11">
        <v>399399</v>
      </c>
      <c r="AQ11">
        <v>455623</v>
      </c>
      <c r="AR11">
        <v>493369</v>
      </c>
      <c r="AS11">
        <v>467119</v>
      </c>
      <c r="AT11">
        <v>783051</v>
      </c>
      <c r="AU11">
        <f t="shared" si="14"/>
        <v>2598561</v>
      </c>
      <c r="AV11" s="1">
        <f t="shared" si="15"/>
        <v>1.7877124973381012E-2</v>
      </c>
      <c r="AW11" s="9">
        <f t="shared" si="16"/>
        <v>15.958120367092022</v>
      </c>
      <c r="AX11">
        <v>1553550</v>
      </c>
      <c r="AY11">
        <v>1417659</v>
      </c>
      <c r="AZ11">
        <v>1609157</v>
      </c>
      <c r="BA11">
        <v>3215854</v>
      </c>
      <c r="BB11">
        <v>1230351</v>
      </c>
      <c r="BC11">
        <f t="shared" si="17"/>
        <v>9026571</v>
      </c>
      <c r="BD11" s="1">
        <f t="shared" si="18"/>
        <v>6.06346266410836E-2</v>
      </c>
      <c r="BE11" s="9">
        <f t="shared" si="19"/>
        <v>50.000473896879861</v>
      </c>
      <c r="BF11">
        <v>2053189</v>
      </c>
      <c r="BG11">
        <v>2468739</v>
      </c>
      <c r="BH11">
        <v>2430341</v>
      </c>
      <c r="BI11">
        <v>2634969</v>
      </c>
      <c r="BJ11">
        <v>3481345</v>
      </c>
      <c r="BK11">
        <f t="shared" si="20"/>
        <v>13068583</v>
      </c>
      <c r="BL11" s="1">
        <f t="shared" si="21"/>
        <v>4.7784970177281824E-2</v>
      </c>
      <c r="BM11" s="9">
        <f t="shared" si="22"/>
        <v>42.124090712340781</v>
      </c>
      <c r="BN11">
        <v>1626500</v>
      </c>
      <c r="BO11">
        <v>1485425</v>
      </c>
      <c r="BP11">
        <v>4736607</v>
      </c>
      <c r="BQ11">
        <v>4027445</v>
      </c>
      <c r="BR11">
        <v>1395582</v>
      </c>
      <c r="BS11">
        <f t="shared" si="23"/>
        <v>13271559</v>
      </c>
      <c r="BT11" s="1">
        <f t="shared" si="24"/>
        <v>4.071241285871402E-2</v>
      </c>
      <c r="BU11" s="9">
        <f t="shared" si="25"/>
        <v>51.592249208334955</v>
      </c>
      <c r="BV11">
        <v>114795</v>
      </c>
      <c r="BW11">
        <v>55187</v>
      </c>
      <c r="BX11">
        <v>921298</v>
      </c>
      <c r="BY11">
        <v>76325</v>
      </c>
      <c r="BZ11">
        <v>277702</v>
      </c>
      <c r="CA11">
        <f t="shared" si="26"/>
        <v>1445307</v>
      </c>
      <c r="CB11" s="1">
        <f t="shared" si="27"/>
        <v>9.8553958651546991E-3</v>
      </c>
      <c r="CC11" s="9">
        <f t="shared" si="28"/>
        <v>7.4001258864783868</v>
      </c>
      <c r="CD11">
        <v>4027475</v>
      </c>
      <c r="CE11">
        <v>2360301</v>
      </c>
      <c r="CF11">
        <v>1767777</v>
      </c>
      <c r="CG11">
        <v>1903412</v>
      </c>
      <c r="CH11">
        <v>2415297</v>
      </c>
      <c r="CI11">
        <f t="shared" si="29"/>
        <v>12474262</v>
      </c>
      <c r="CJ11" s="1">
        <f t="shared" si="30"/>
        <v>2.5032234294704924E-2</v>
      </c>
      <c r="CK11" s="9">
        <f t="shared" si="31"/>
        <v>30.93677087495638</v>
      </c>
      <c r="CL11">
        <v>2413592</v>
      </c>
      <c r="CM11">
        <v>2416672</v>
      </c>
      <c r="CN11">
        <v>530937</v>
      </c>
      <c r="CO11">
        <v>1366323</v>
      </c>
      <c r="CP11">
        <v>689259</v>
      </c>
      <c r="CQ11">
        <f t="shared" si="32"/>
        <v>7416783</v>
      </c>
      <c r="CR11" s="1">
        <f t="shared" si="33"/>
        <v>2.964646900403357E-2</v>
      </c>
      <c r="CS11" s="9">
        <f t="shared" si="34"/>
        <v>29.290046986172065</v>
      </c>
      <c r="CT11">
        <v>1440588</v>
      </c>
      <c r="CU11">
        <v>942487</v>
      </c>
      <c r="CV11">
        <v>1518671</v>
      </c>
      <c r="CW11">
        <v>1085931</v>
      </c>
      <c r="CX11">
        <v>1093898</v>
      </c>
      <c r="CY11">
        <f t="shared" si="35"/>
        <v>6081575</v>
      </c>
      <c r="CZ11" s="1">
        <f t="shared" si="36"/>
        <v>1.889480918596971E-2</v>
      </c>
      <c r="DA11" s="9">
        <f t="shared" si="37"/>
        <v>18.05700175854917</v>
      </c>
      <c r="DB11">
        <v>5964479</v>
      </c>
      <c r="DC11">
        <v>2256147</v>
      </c>
      <c r="DD11">
        <v>1683383</v>
      </c>
      <c r="DE11">
        <v>1284639</v>
      </c>
      <c r="DF11">
        <v>1510665</v>
      </c>
      <c r="DG11">
        <f t="shared" si="38"/>
        <v>12699313</v>
      </c>
      <c r="DH11" s="1">
        <f t="shared" si="39"/>
        <v>4.4554521115521016E-2</v>
      </c>
      <c r="DI11" s="9">
        <f t="shared" si="40"/>
        <v>54.608422161146635</v>
      </c>
      <c r="DJ11">
        <v>1215434</v>
      </c>
      <c r="DK11">
        <v>1546393</v>
      </c>
      <c r="DL11">
        <v>1611673</v>
      </c>
      <c r="DM11">
        <v>1975621</v>
      </c>
      <c r="DN11">
        <v>1351889</v>
      </c>
      <c r="DO11">
        <f t="shared" si="41"/>
        <v>7701010</v>
      </c>
      <c r="DP11" s="1">
        <f t="shared" si="42"/>
        <v>2.1705929436361446E-2</v>
      </c>
      <c r="DQ11" s="9">
        <f t="shared" si="43"/>
        <v>25.447960717640143</v>
      </c>
      <c r="DR11">
        <v>4092163</v>
      </c>
      <c r="DS11">
        <v>2898369</v>
      </c>
      <c r="DT11">
        <v>2563698</v>
      </c>
      <c r="DU11">
        <v>1942230</v>
      </c>
      <c r="DV11">
        <v>2188772</v>
      </c>
      <c r="DW11">
        <f t="shared" si="44"/>
        <v>13685232</v>
      </c>
      <c r="DX11" s="1">
        <f t="shared" si="45"/>
        <v>4.6998684011076979E-2</v>
      </c>
      <c r="DY11" s="9">
        <f t="shared" si="46"/>
        <v>42.04406992856368</v>
      </c>
      <c r="DZ11" s="18">
        <v>2188772</v>
      </c>
      <c r="EA11" s="18"/>
      <c r="EB11" s="18"/>
      <c r="EC11" s="18"/>
      <c r="ED11" s="18"/>
    </row>
    <row r="12" spans="1:134" x14ac:dyDescent="0.2">
      <c r="A12" t="s">
        <v>10</v>
      </c>
      <c r="B12">
        <v>60133</v>
      </c>
      <c r="C12">
        <v>155773</v>
      </c>
      <c r="D12">
        <v>46458</v>
      </c>
      <c r="E12">
        <v>0</v>
      </c>
      <c r="F12">
        <v>0</v>
      </c>
      <c r="G12">
        <f t="shared" si="0"/>
        <v>262364</v>
      </c>
      <c r="H12" s="1">
        <f t="shared" si="1"/>
        <v>8.2907919007567268E-4</v>
      </c>
      <c r="I12" s="9">
        <f t="shared" si="47"/>
        <v>0.73008695452010897</v>
      </c>
      <c r="J12">
        <v>538634</v>
      </c>
      <c r="K12">
        <v>54172</v>
      </c>
      <c r="L12">
        <v>822756</v>
      </c>
      <c r="M12">
        <v>0</v>
      </c>
      <c r="N12">
        <v>0</v>
      </c>
      <c r="O12">
        <f t="shared" si="2"/>
        <v>1415562</v>
      </c>
      <c r="P12" s="1">
        <f t="shared" si="3"/>
        <v>6.1287179886628579E-3</v>
      </c>
      <c r="Q12" s="9">
        <f t="shared" si="4"/>
        <v>7.8648636553420745</v>
      </c>
      <c r="R12">
        <v>77640</v>
      </c>
      <c r="S12">
        <v>43946</v>
      </c>
      <c r="T12">
        <v>124314</v>
      </c>
      <c r="U12">
        <v>137915</v>
      </c>
      <c r="V12">
        <v>63689</v>
      </c>
      <c r="W12">
        <f t="shared" si="5"/>
        <v>447504</v>
      </c>
      <c r="X12" s="1">
        <f t="shared" si="6"/>
        <v>2.3975401746992348E-3</v>
      </c>
      <c r="Y12" s="9">
        <f t="shared" si="7"/>
        <v>2.2553454941071407</v>
      </c>
      <c r="Z12">
        <v>0</v>
      </c>
      <c r="AA12">
        <v>0</v>
      </c>
      <c r="AB12">
        <v>995359</v>
      </c>
      <c r="AC12">
        <v>244193</v>
      </c>
      <c r="AD12">
        <v>335940</v>
      </c>
      <c r="AE12">
        <f t="shared" si="8"/>
        <v>1575492</v>
      </c>
      <c r="AF12" s="1">
        <f t="shared" si="9"/>
        <v>5.2396855351921302E-3</v>
      </c>
      <c r="AG12" s="9">
        <f t="shared" si="10"/>
        <v>4.8612565687106457</v>
      </c>
      <c r="AH12">
        <v>1436139</v>
      </c>
      <c r="AI12">
        <v>1268487</v>
      </c>
      <c r="AJ12">
        <v>1395473</v>
      </c>
      <c r="AK12">
        <v>1431405</v>
      </c>
      <c r="AL12">
        <v>1561417</v>
      </c>
      <c r="AM12">
        <f t="shared" si="11"/>
        <v>7092921</v>
      </c>
      <c r="AN12" s="1">
        <f t="shared" si="12"/>
        <v>3.557046965393168E-2</v>
      </c>
      <c r="AO12" s="9">
        <f t="shared" si="13"/>
        <v>32.929286613950879</v>
      </c>
      <c r="AP12">
        <v>0</v>
      </c>
      <c r="AQ12">
        <v>0</v>
      </c>
      <c r="AR12">
        <v>0</v>
      </c>
      <c r="AS12">
        <v>0</v>
      </c>
      <c r="AT12">
        <v>0</v>
      </c>
      <c r="AU12">
        <f t="shared" si="14"/>
        <v>0</v>
      </c>
      <c r="AV12" s="1">
        <f t="shared" si="15"/>
        <v>0</v>
      </c>
      <c r="AW12" s="9">
        <f t="shared" si="16"/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f t="shared" si="17"/>
        <v>0</v>
      </c>
      <c r="BD12" s="1">
        <f t="shared" si="18"/>
        <v>0</v>
      </c>
      <c r="BE12" s="9">
        <f t="shared" si="19"/>
        <v>0</v>
      </c>
      <c r="BF12">
        <v>58167</v>
      </c>
      <c r="BG12">
        <v>10194</v>
      </c>
      <c r="BH12">
        <v>121249</v>
      </c>
      <c r="BI12">
        <v>320338</v>
      </c>
      <c r="BJ12">
        <v>411318</v>
      </c>
      <c r="BK12">
        <f t="shared" si="20"/>
        <v>921266</v>
      </c>
      <c r="BL12" s="1">
        <f t="shared" si="21"/>
        <v>3.3685877294687356E-3</v>
      </c>
      <c r="BM12" s="9">
        <f t="shared" si="22"/>
        <v>2.9499562964345638</v>
      </c>
      <c r="BN12">
        <v>511636</v>
      </c>
      <c r="BO12">
        <v>411160</v>
      </c>
      <c r="BP12">
        <v>1123970</v>
      </c>
      <c r="BQ12">
        <v>1501135</v>
      </c>
      <c r="BR12">
        <v>8347725</v>
      </c>
      <c r="BS12">
        <f t="shared" si="23"/>
        <v>11895626</v>
      </c>
      <c r="BT12" s="1">
        <f t="shared" si="24"/>
        <v>3.6491540814824606E-2</v>
      </c>
      <c r="BU12" s="9">
        <f t="shared" si="25"/>
        <v>46.165503239803755</v>
      </c>
      <c r="BV12">
        <v>0</v>
      </c>
      <c r="BW12">
        <v>0</v>
      </c>
      <c r="BX12">
        <v>0</v>
      </c>
      <c r="BY12">
        <v>0</v>
      </c>
      <c r="BZ12">
        <v>0</v>
      </c>
      <c r="CA12">
        <f t="shared" si="26"/>
        <v>0</v>
      </c>
      <c r="CB12" s="1">
        <f t="shared" si="27"/>
        <v>0</v>
      </c>
      <c r="CC12" s="9">
        <f t="shared" si="28"/>
        <v>0</v>
      </c>
      <c r="CD12">
        <v>52000</v>
      </c>
      <c r="CE12">
        <v>22695</v>
      </c>
      <c r="CF12">
        <v>346994</v>
      </c>
      <c r="CG12">
        <v>160023</v>
      </c>
      <c r="CH12">
        <v>17600</v>
      </c>
      <c r="CI12">
        <f t="shared" si="29"/>
        <v>599312</v>
      </c>
      <c r="CJ12" s="1">
        <f t="shared" si="30"/>
        <v>1.202645767711805E-3</v>
      </c>
      <c r="CK12" s="9">
        <f t="shared" si="31"/>
        <v>1.4888192953673931</v>
      </c>
      <c r="CL12">
        <v>1589078</v>
      </c>
      <c r="CM12">
        <v>9950</v>
      </c>
      <c r="CN12">
        <v>845620</v>
      </c>
      <c r="CO12">
        <v>915074</v>
      </c>
      <c r="CP12">
        <v>806967</v>
      </c>
      <c r="CQ12">
        <f t="shared" si="32"/>
        <v>4166689</v>
      </c>
      <c r="CR12" s="1">
        <f t="shared" si="33"/>
        <v>1.6655147695159429E-2</v>
      </c>
      <c r="CS12" s="9">
        <f t="shared" si="34"/>
        <v>16.455839916127477</v>
      </c>
      <c r="CT12">
        <v>1526528</v>
      </c>
      <c r="CU12">
        <v>5099495</v>
      </c>
      <c r="CV12">
        <v>107696</v>
      </c>
      <c r="CW12">
        <v>9837</v>
      </c>
      <c r="CX12">
        <v>250075</v>
      </c>
      <c r="CY12">
        <f t="shared" si="35"/>
        <v>6993631</v>
      </c>
      <c r="CZ12" s="1">
        <f t="shared" si="36"/>
        <v>2.172847054621254E-2</v>
      </c>
      <c r="DA12" s="9">
        <f t="shared" si="37"/>
        <v>20.918832806244414</v>
      </c>
      <c r="DB12">
        <v>0</v>
      </c>
      <c r="DC12">
        <v>0</v>
      </c>
      <c r="DD12">
        <v>0</v>
      </c>
      <c r="DE12">
        <v>0</v>
      </c>
      <c r="DF12">
        <v>0</v>
      </c>
      <c r="DG12">
        <f t="shared" si="38"/>
        <v>0</v>
      </c>
      <c r="DH12" s="1">
        <f t="shared" si="39"/>
        <v>0</v>
      </c>
      <c r="DI12" s="9">
        <f t="shared" si="40"/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f t="shared" si="41"/>
        <v>0</v>
      </c>
      <c r="DP12" s="1">
        <f t="shared" si="42"/>
        <v>0</v>
      </c>
      <c r="DQ12" s="9">
        <f t="shared" si="43"/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f t="shared" si="44"/>
        <v>0</v>
      </c>
      <c r="DX12" s="1">
        <f t="shared" si="45"/>
        <v>0</v>
      </c>
      <c r="DY12" s="9">
        <f t="shared" si="46"/>
        <v>0</v>
      </c>
      <c r="DZ12" s="18">
        <v>0</v>
      </c>
      <c r="EA12" s="18"/>
      <c r="EB12" s="18"/>
      <c r="EC12" s="18"/>
      <c r="ED12" s="18"/>
    </row>
    <row r="13" spans="1:134" x14ac:dyDescent="0.2">
      <c r="A13" t="s">
        <v>11</v>
      </c>
      <c r="B13">
        <v>3838741</v>
      </c>
      <c r="C13">
        <v>3754982</v>
      </c>
      <c r="D13">
        <v>4076662</v>
      </c>
      <c r="E13">
        <v>3659555</v>
      </c>
      <c r="F13">
        <v>3572313</v>
      </c>
      <c r="G13">
        <f t="shared" si="0"/>
        <v>18902253</v>
      </c>
      <c r="H13" s="1">
        <f t="shared" si="1"/>
        <v>5.973176429634193E-2</v>
      </c>
      <c r="I13" s="9">
        <f t="shared" si="47"/>
        <v>52.538083685317005</v>
      </c>
      <c r="J13">
        <v>2278742</v>
      </c>
      <c r="K13">
        <v>1781141</v>
      </c>
      <c r="L13">
        <v>2427553</v>
      </c>
      <c r="M13">
        <v>2364283</v>
      </c>
      <c r="N13">
        <v>1992001</v>
      </c>
      <c r="O13">
        <f t="shared" si="2"/>
        <v>10843720</v>
      </c>
      <c r="P13" s="1">
        <f t="shared" si="3"/>
        <v>4.6948209847412686E-2</v>
      </c>
      <c r="Q13" s="9">
        <f t="shared" si="4"/>
        <v>59.716657274326906</v>
      </c>
      <c r="R13">
        <v>2058523</v>
      </c>
      <c r="S13">
        <v>2141750</v>
      </c>
      <c r="T13">
        <v>2203039</v>
      </c>
      <c r="U13">
        <v>2278205</v>
      </c>
      <c r="V13">
        <v>2298593</v>
      </c>
      <c r="W13">
        <f t="shared" si="5"/>
        <v>10980110</v>
      </c>
      <c r="X13" s="1">
        <f t="shared" si="6"/>
        <v>5.8826859307663876E-2</v>
      </c>
      <c r="Y13" s="9">
        <f t="shared" si="7"/>
        <v>55.365518832594468</v>
      </c>
      <c r="Z13">
        <v>49847</v>
      </c>
      <c r="AA13">
        <v>72019</v>
      </c>
      <c r="AB13">
        <v>53297</v>
      </c>
      <c r="AC13">
        <v>56641</v>
      </c>
      <c r="AD13">
        <v>48498</v>
      </c>
      <c r="AE13">
        <f t="shared" si="8"/>
        <v>280302</v>
      </c>
      <c r="AF13" s="1">
        <f t="shared" si="9"/>
        <v>9.3221313398317762E-4</v>
      </c>
      <c r="AG13" s="9">
        <f t="shared" si="10"/>
        <v>0.86929855753582186</v>
      </c>
      <c r="AH13">
        <v>1875683</v>
      </c>
      <c r="AI13">
        <v>1919263</v>
      </c>
      <c r="AJ13">
        <v>2936383</v>
      </c>
      <c r="AK13">
        <v>1658360</v>
      </c>
      <c r="AL13">
        <v>1671498</v>
      </c>
      <c r="AM13">
        <f t="shared" si="11"/>
        <v>10061187</v>
      </c>
      <c r="AN13" s="1">
        <f t="shared" si="12"/>
        <v>5.0456102199084404E-2</v>
      </c>
      <c r="AO13" s="9">
        <f t="shared" si="13"/>
        <v>46.725000768409714</v>
      </c>
      <c r="AP13">
        <v>943275</v>
      </c>
      <c r="AQ13">
        <v>1076353</v>
      </c>
      <c r="AR13">
        <v>1087358</v>
      </c>
      <c r="AS13">
        <v>1206295</v>
      </c>
      <c r="AT13">
        <v>1260090</v>
      </c>
      <c r="AU13">
        <f t="shared" si="14"/>
        <v>5573371</v>
      </c>
      <c r="AV13" s="1">
        <f t="shared" si="15"/>
        <v>3.8342701937733037E-2</v>
      </c>
      <c r="AW13" s="9">
        <f t="shared" si="16"/>
        <v>34.306407275690894</v>
      </c>
      <c r="AX13">
        <v>0</v>
      </c>
      <c r="AY13">
        <v>0</v>
      </c>
      <c r="AZ13">
        <v>0</v>
      </c>
      <c r="BA13">
        <v>90803</v>
      </c>
      <c r="BB13">
        <v>0</v>
      </c>
      <c r="BC13">
        <f t="shared" si="17"/>
        <v>90803</v>
      </c>
      <c r="BD13" s="1">
        <f t="shared" si="18"/>
        <v>6.0995543079318977E-4</v>
      </c>
      <c r="BE13" s="9">
        <f t="shared" si="19"/>
        <v>0.50236791147994464</v>
      </c>
      <c r="BF13">
        <v>3687578</v>
      </c>
      <c r="BG13">
        <v>6803863</v>
      </c>
      <c r="BH13">
        <v>4249172</v>
      </c>
      <c r="BI13">
        <v>5569912</v>
      </c>
      <c r="BJ13">
        <v>6772581</v>
      </c>
      <c r="BK13">
        <f t="shared" si="20"/>
        <v>27083106</v>
      </c>
      <c r="BL13" s="1">
        <f t="shared" si="21"/>
        <v>9.9028747991894955E-2</v>
      </c>
      <c r="BM13" s="9">
        <f t="shared" si="22"/>
        <v>87.350495076230445</v>
      </c>
      <c r="BN13">
        <v>2001422</v>
      </c>
      <c r="BO13">
        <v>2058156</v>
      </c>
      <c r="BP13">
        <v>2073621</v>
      </c>
      <c r="BQ13">
        <v>2117172</v>
      </c>
      <c r="BR13">
        <v>2165475</v>
      </c>
      <c r="BS13">
        <f t="shared" si="23"/>
        <v>10415846</v>
      </c>
      <c r="BT13" s="1">
        <f t="shared" si="24"/>
        <v>3.1952103187333533E-2</v>
      </c>
      <c r="BU13" s="9">
        <f t="shared" si="25"/>
        <v>40.464587079230469</v>
      </c>
      <c r="BV13">
        <v>148084</v>
      </c>
      <c r="BW13">
        <v>153418</v>
      </c>
      <c r="BX13">
        <v>170622</v>
      </c>
      <c r="BY13">
        <v>160900</v>
      </c>
      <c r="BZ13">
        <v>157237</v>
      </c>
      <c r="CA13">
        <f t="shared" si="26"/>
        <v>790261</v>
      </c>
      <c r="CB13" s="1">
        <f t="shared" si="27"/>
        <v>5.3887063383717213E-3</v>
      </c>
      <c r="CC13" s="9">
        <f t="shared" si="28"/>
        <v>4.0443917006552486</v>
      </c>
      <c r="CD13">
        <v>5355007</v>
      </c>
      <c r="CE13">
        <v>5586875</v>
      </c>
      <c r="CF13">
        <v>4921803</v>
      </c>
      <c r="CG13">
        <v>4853323</v>
      </c>
      <c r="CH13">
        <v>5316930</v>
      </c>
      <c r="CI13">
        <f t="shared" si="29"/>
        <v>26033938</v>
      </c>
      <c r="CJ13" s="1">
        <f t="shared" si="30"/>
        <v>5.2242580413159649E-2</v>
      </c>
      <c r="CK13" s="9">
        <f t="shared" si="31"/>
        <v>64.624421018550464</v>
      </c>
      <c r="CL13">
        <v>2484015</v>
      </c>
      <c r="CM13">
        <v>2579548</v>
      </c>
      <c r="CN13">
        <v>1954601</v>
      </c>
      <c r="CO13">
        <v>1977935</v>
      </c>
      <c r="CP13">
        <v>1669612</v>
      </c>
      <c r="CQ13">
        <f t="shared" si="32"/>
        <v>10665711</v>
      </c>
      <c r="CR13" s="1">
        <f t="shared" si="33"/>
        <v>4.2633129561358327E-2</v>
      </c>
      <c r="CS13" s="9">
        <f t="shared" si="34"/>
        <v>42.112705199020198</v>
      </c>
      <c r="CT13">
        <v>2243199</v>
      </c>
      <c r="CU13">
        <v>2743119</v>
      </c>
      <c r="CV13">
        <v>1960635</v>
      </c>
      <c r="CW13">
        <v>3025556</v>
      </c>
      <c r="CX13">
        <v>2176135</v>
      </c>
      <c r="CY13">
        <f t="shared" si="35"/>
        <v>12148644</v>
      </c>
      <c r="CZ13" s="1">
        <f t="shared" si="36"/>
        <v>3.7744549766840961E-2</v>
      </c>
      <c r="DA13" s="9">
        <f t="shared" si="37"/>
        <v>36.072079822283229</v>
      </c>
      <c r="DB13">
        <v>2666844</v>
      </c>
      <c r="DC13">
        <v>2652766</v>
      </c>
      <c r="DD13">
        <v>3303943</v>
      </c>
      <c r="DE13">
        <v>3250626</v>
      </c>
      <c r="DF13">
        <v>3911285</v>
      </c>
      <c r="DG13">
        <f t="shared" si="38"/>
        <v>15785464</v>
      </c>
      <c r="DH13" s="1">
        <f t="shared" si="39"/>
        <v>5.538203437511123E-2</v>
      </c>
      <c r="DI13" s="9">
        <f t="shared" si="40"/>
        <v>68.199411805008381</v>
      </c>
      <c r="DJ13">
        <v>3831851</v>
      </c>
      <c r="DK13">
        <v>4913237</v>
      </c>
      <c r="DL13">
        <v>3929094</v>
      </c>
      <c r="DM13">
        <v>3507623</v>
      </c>
      <c r="DN13">
        <v>3446136</v>
      </c>
      <c r="DO13">
        <f t="shared" si="41"/>
        <v>19627941</v>
      </c>
      <c r="DP13" s="1">
        <f t="shared" si="42"/>
        <v>5.5322964432855649E-2</v>
      </c>
      <c r="DQ13" s="9">
        <f t="shared" si="43"/>
        <v>64.821341013691637</v>
      </c>
      <c r="DR13">
        <v>2601513</v>
      </c>
      <c r="DS13">
        <v>2670115</v>
      </c>
      <c r="DT13">
        <v>2694642</v>
      </c>
      <c r="DU13">
        <v>2765505</v>
      </c>
      <c r="DV13">
        <v>2451992</v>
      </c>
      <c r="DW13">
        <f t="shared" si="44"/>
        <v>13183767</v>
      </c>
      <c r="DX13" s="1">
        <f t="shared" si="45"/>
        <v>4.5276521385144534E-2</v>
      </c>
      <c r="DY13" s="9">
        <f t="shared" si="46"/>
        <v>40.421710871097446</v>
      </c>
      <c r="DZ13" s="18">
        <v>2451992</v>
      </c>
      <c r="EA13" s="18"/>
      <c r="EB13" s="18"/>
      <c r="EC13" s="18"/>
      <c r="ED13" s="18"/>
    </row>
    <row r="14" spans="1:134" x14ac:dyDescent="0.2">
      <c r="A14" t="s">
        <v>12</v>
      </c>
      <c r="B14">
        <v>386272</v>
      </c>
      <c r="C14">
        <v>84705</v>
      </c>
      <c r="D14">
        <v>554368</v>
      </c>
      <c r="E14">
        <v>170651</v>
      </c>
      <c r="F14">
        <v>0</v>
      </c>
      <c r="G14">
        <f t="shared" si="0"/>
        <v>1195996</v>
      </c>
      <c r="H14" s="1">
        <f t="shared" si="1"/>
        <v>3.7793881592510566E-3</v>
      </c>
      <c r="I14" s="9">
        <f t="shared" si="47"/>
        <v>3.3259689969771871</v>
      </c>
      <c r="J14">
        <v>603978</v>
      </c>
      <c r="K14">
        <v>540115</v>
      </c>
      <c r="L14">
        <v>1299394</v>
      </c>
      <c r="M14">
        <v>1107459</v>
      </c>
      <c r="N14">
        <v>1691615</v>
      </c>
      <c r="O14">
        <f t="shared" si="2"/>
        <v>5242561</v>
      </c>
      <c r="P14" s="1">
        <f t="shared" si="3"/>
        <v>2.2697824544147371E-2</v>
      </c>
      <c r="Q14" s="9">
        <f t="shared" si="4"/>
        <v>28.740275378124966</v>
      </c>
      <c r="R14">
        <v>80963</v>
      </c>
      <c r="S14">
        <v>62346</v>
      </c>
      <c r="T14">
        <v>58455</v>
      </c>
      <c r="U14">
        <v>61682</v>
      </c>
      <c r="V14">
        <v>133905</v>
      </c>
      <c r="W14">
        <f t="shared" si="5"/>
        <v>397351</v>
      </c>
      <c r="X14" s="1">
        <f t="shared" si="6"/>
        <v>2.1288412750655092E-3</v>
      </c>
      <c r="Y14" s="9">
        <f t="shared" si="7"/>
        <v>2.0035269482772957</v>
      </c>
      <c r="Z14">
        <v>420643</v>
      </c>
      <c r="AA14">
        <v>209775</v>
      </c>
      <c r="AB14">
        <v>194739</v>
      </c>
      <c r="AC14">
        <v>1821246</v>
      </c>
      <c r="AD14">
        <v>215547</v>
      </c>
      <c r="AE14">
        <f t="shared" si="8"/>
        <v>2861950</v>
      </c>
      <c r="AF14" s="1">
        <f t="shared" si="9"/>
        <v>9.518117526108108E-3</v>
      </c>
      <c r="AG14" s="9">
        <f t="shared" si="10"/>
        <v>8.8363266088099213</v>
      </c>
      <c r="AH14">
        <v>51731</v>
      </c>
      <c r="AI14">
        <v>51438</v>
      </c>
      <c r="AJ14">
        <v>46893</v>
      </c>
      <c r="AK14">
        <v>55876</v>
      </c>
      <c r="AL14">
        <v>7711</v>
      </c>
      <c r="AM14">
        <f t="shared" si="11"/>
        <v>213649</v>
      </c>
      <c r="AN14" s="1">
        <f t="shared" si="12"/>
        <v>1.0714337959062072E-3</v>
      </c>
      <c r="AO14" s="9">
        <f t="shared" si="13"/>
        <v>0.99292166999950449</v>
      </c>
      <c r="AP14">
        <v>2331656</v>
      </c>
      <c r="AQ14">
        <v>2559823</v>
      </c>
      <c r="AR14">
        <v>2004620</v>
      </c>
      <c r="AS14">
        <v>3085391</v>
      </c>
      <c r="AT14">
        <v>1899933</v>
      </c>
      <c r="AU14">
        <f t="shared" si="14"/>
        <v>11881423</v>
      </c>
      <c r="AV14" s="1">
        <f t="shared" si="15"/>
        <v>8.1739733580471471E-2</v>
      </c>
      <c r="AW14" s="9">
        <f t="shared" si="16"/>
        <v>73.318112060939981</v>
      </c>
      <c r="AX14">
        <v>280317</v>
      </c>
      <c r="AY14">
        <v>251660</v>
      </c>
      <c r="AZ14">
        <v>226657</v>
      </c>
      <c r="BA14">
        <v>586006</v>
      </c>
      <c r="BB14">
        <v>100396</v>
      </c>
      <c r="BC14">
        <f t="shared" si="17"/>
        <v>1445036</v>
      </c>
      <c r="BD14" s="1">
        <f t="shared" si="18"/>
        <v>9.706810963202403E-3</v>
      </c>
      <c r="BE14" s="9">
        <f t="shared" si="19"/>
        <v>8.0052817681624049</v>
      </c>
      <c r="BF14">
        <v>55939</v>
      </c>
      <c r="BG14">
        <v>91632</v>
      </c>
      <c r="BH14">
        <v>274903</v>
      </c>
      <c r="BI14">
        <v>50342</v>
      </c>
      <c r="BJ14">
        <v>703165</v>
      </c>
      <c r="BK14">
        <f t="shared" si="20"/>
        <v>1175981</v>
      </c>
      <c r="BL14" s="1">
        <f t="shared" si="21"/>
        <v>4.299947210347905E-3</v>
      </c>
      <c r="BM14" s="9">
        <f t="shared" si="22"/>
        <v>3.7701452098908299</v>
      </c>
      <c r="BN14">
        <v>489270</v>
      </c>
      <c r="BO14">
        <v>138289</v>
      </c>
      <c r="BP14">
        <v>-65354</v>
      </c>
      <c r="BQ14">
        <v>373885</v>
      </c>
      <c r="BR14">
        <v>1400562</v>
      </c>
      <c r="BS14">
        <f t="shared" si="23"/>
        <v>2336652</v>
      </c>
      <c r="BT14" s="1">
        <f t="shared" si="24"/>
        <v>7.1680155233563615E-3</v>
      </c>
      <c r="BU14" s="9">
        <f t="shared" si="25"/>
        <v>9.0684142034770616</v>
      </c>
      <c r="BV14">
        <v>135202</v>
      </c>
      <c r="BW14">
        <v>45313</v>
      </c>
      <c r="BX14">
        <v>5300</v>
      </c>
      <c r="BY14">
        <v>5942</v>
      </c>
      <c r="BZ14">
        <v>5056</v>
      </c>
      <c r="CA14">
        <f t="shared" si="26"/>
        <v>196813</v>
      </c>
      <c r="CB14" s="1">
        <f t="shared" si="27"/>
        <v>1.342047071251085E-3</v>
      </c>
      <c r="CC14" s="9">
        <f t="shared" si="28"/>
        <v>1.0129384206102354</v>
      </c>
      <c r="CD14">
        <v>1354078</v>
      </c>
      <c r="CE14">
        <v>1008157</v>
      </c>
      <c r="CF14">
        <v>2194127</v>
      </c>
      <c r="CG14">
        <v>1376511</v>
      </c>
      <c r="CH14">
        <v>1444975</v>
      </c>
      <c r="CI14">
        <f t="shared" si="29"/>
        <v>7377848</v>
      </c>
      <c r="CJ14" s="1">
        <f t="shared" si="30"/>
        <v>1.4805206089684515E-2</v>
      </c>
      <c r="CK14" s="9">
        <f t="shared" si="31"/>
        <v>18.321771240212598</v>
      </c>
      <c r="CL14">
        <v>663973</v>
      </c>
      <c r="CM14">
        <v>59601</v>
      </c>
      <c r="CN14">
        <v>27883</v>
      </c>
      <c r="CO14">
        <v>216010</v>
      </c>
      <c r="CP14">
        <v>21055</v>
      </c>
      <c r="CQ14">
        <f t="shared" si="32"/>
        <v>988522</v>
      </c>
      <c r="CR14" s="1">
        <f t="shared" si="33"/>
        <v>3.9513339992292172E-3</v>
      </c>
      <c r="CS14" s="9">
        <f t="shared" si="34"/>
        <v>3.9055621716007778</v>
      </c>
      <c r="CT14">
        <v>3837</v>
      </c>
      <c r="CU14">
        <v>317681</v>
      </c>
      <c r="CV14">
        <v>119506</v>
      </c>
      <c r="CW14">
        <v>252653</v>
      </c>
      <c r="CX14">
        <v>27861</v>
      </c>
      <c r="CY14">
        <f t="shared" si="35"/>
        <v>721538</v>
      </c>
      <c r="CZ14" s="1">
        <f t="shared" si="36"/>
        <v>2.2417421195046043E-3</v>
      </c>
      <c r="DA14" s="9">
        <f t="shared" si="37"/>
        <v>2.1440005543953959</v>
      </c>
      <c r="DB14">
        <v>10778</v>
      </c>
      <c r="DC14">
        <v>178513</v>
      </c>
      <c r="DD14">
        <v>73575</v>
      </c>
      <c r="DE14">
        <v>38378</v>
      </c>
      <c r="DF14">
        <v>244551</v>
      </c>
      <c r="DG14">
        <f t="shared" si="38"/>
        <v>545795</v>
      </c>
      <c r="DH14" s="1">
        <f t="shared" si="39"/>
        <v>1.9148779821590188E-3</v>
      </c>
      <c r="DI14" s="9">
        <f t="shared" si="40"/>
        <v>2.3627227560141764</v>
      </c>
      <c r="DJ14">
        <v>28540</v>
      </c>
      <c r="DK14">
        <v>40976</v>
      </c>
      <c r="DL14">
        <v>25400</v>
      </c>
      <c r="DM14">
        <v>28271</v>
      </c>
      <c r="DN14">
        <v>34934</v>
      </c>
      <c r="DO14">
        <f t="shared" si="41"/>
        <v>158121</v>
      </c>
      <c r="DP14" s="1">
        <f t="shared" si="42"/>
        <v>4.456770304683292E-4</v>
      </c>
      <c r="DQ14" s="9">
        <f t="shared" si="43"/>
        <v>0.52228104647467277</v>
      </c>
      <c r="DR14">
        <v>438081</v>
      </c>
      <c r="DS14">
        <v>1693090</v>
      </c>
      <c r="DT14">
        <v>385661</v>
      </c>
      <c r="DU14">
        <v>141356</v>
      </c>
      <c r="DV14">
        <v>152099</v>
      </c>
      <c r="DW14">
        <f t="shared" si="44"/>
        <v>2810287</v>
      </c>
      <c r="DX14" s="1">
        <f t="shared" si="45"/>
        <v>9.6512642747625683E-3</v>
      </c>
      <c r="DY14" s="9">
        <f t="shared" si="46"/>
        <v>8.6363215572775562</v>
      </c>
      <c r="DZ14" s="18">
        <v>152099</v>
      </c>
      <c r="EA14" s="18"/>
      <c r="EB14" s="18"/>
      <c r="EC14" s="18"/>
      <c r="ED14" s="18"/>
    </row>
    <row r="15" spans="1:134" x14ac:dyDescent="0.2">
      <c r="A15" t="s">
        <v>13</v>
      </c>
      <c r="B15">
        <v>1360529</v>
      </c>
      <c r="C15">
        <v>1529346</v>
      </c>
      <c r="D15">
        <v>2616333</v>
      </c>
      <c r="E15">
        <v>2443281</v>
      </c>
      <c r="F15">
        <v>2148765</v>
      </c>
      <c r="G15">
        <f t="shared" si="0"/>
        <v>10098254</v>
      </c>
      <c r="H15" s="1">
        <f t="shared" si="1"/>
        <v>3.1910827123760969E-2</v>
      </c>
      <c r="I15" s="9">
        <f t="shared" si="47"/>
        <v>28.053407748511006</v>
      </c>
      <c r="J15">
        <v>2232535</v>
      </c>
      <c r="K15">
        <v>2001043</v>
      </c>
      <c r="L15">
        <v>1770502</v>
      </c>
      <c r="M15">
        <v>658240</v>
      </c>
      <c r="N15">
        <v>144006</v>
      </c>
      <c r="O15">
        <f t="shared" si="2"/>
        <v>6806326</v>
      </c>
      <c r="P15" s="1">
        <f t="shared" si="3"/>
        <v>2.9468191850942391E-2</v>
      </c>
      <c r="Q15" s="9">
        <f t="shared" si="4"/>
        <v>37.746458953612567</v>
      </c>
      <c r="R15">
        <v>69754</v>
      </c>
      <c r="S15">
        <v>69235</v>
      </c>
      <c r="T15">
        <v>73596</v>
      </c>
      <c r="U15">
        <v>75341</v>
      </c>
      <c r="V15">
        <v>77928</v>
      </c>
      <c r="W15">
        <f t="shared" si="5"/>
        <v>365854</v>
      </c>
      <c r="X15" s="1">
        <f t="shared" si="6"/>
        <v>1.9600934585487814E-3</v>
      </c>
      <c r="Y15" s="9">
        <f t="shared" si="7"/>
        <v>1.8447734444447701</v>
      </c>
      <c r="Z15">
        <v>3918339</v>
      </c>
      <c r="AA15">
        <v>4172111</v>
      </c>
      <c r="AB15">
        <v>4447923</v>
      </c>
      <c r="AC15">
        <v>4401531</v>
      </c>
      <c r="AD15">
        <v>4665919</v>
      </c>
      <c r="AE15">
        <f t="shared" si="8"/>
        <v>21605823</v>
      </c>
      <c r="AF15" s="1">
        <f t="shared" si="9"/>
        <v>7.1855470068411281E-2</v>
      </c>
      <c r="AG15" s="9">
        <f t="shared" si="10"/>
        <v>66.93384270105571</v>
      </c>
      <c r="AH15">
        <v>274605</v>
      </c>
      <c r="AI15">
        <v>278878</v>
      </c>
      <c r="AJ15">
        <v>292941</v>
      </c>
      <c r="AK15">
        <v>303513</v>
      </c>
      <c r="AL15">
        <v>312205</v>
      </c>
      <c r="AM15">
        <f t="shared" si="11"/>
        <v>1462142</v>
      </c>
      <c r="AN15" s="1">
        <f t="shared" si="12"/>
        <v>7.3325330481953735E-3</v>
      </c>
      <c r="AO15" s="9">
        <f t="shared" si="13"/>
        <v>6.7879745661541495</v>
      </c>
      <c r="AP15">
        <v>563258</v>
      </c>
      <c r="AQ15">
        <v>532585</v>
      </c>
      <c r="AR15">
        <v>509342</v>
      </c>
      <c r="AS15">
        <v>574369</v>
      </c>
      <c r="AT15">
        <v>639883</v>
      </c>
      <c r="AU15">
        <f t="shared" si="14"/>
        <v>2819437</v>
      </c>
      <c r="AV15" s="1">
        <f t="shared" si="15"/>
        <v>1.9396669003950432E-2</v>
      </c>
      <c r="AW15" s="9">
        <f t="shared" si="16"/>
        <v>17.373906241676188</v>
      </c>
      <c r="AX15">
        <v>518057</v>
      </c>
      <c r="AY15">
        <v>483975</v>
      </c>
      <c r="AZ15">
        <v>590537</v>
      </c>
      <c r="BA15">
        <v>630669</v>
      </c>
      <c r="BB15">
        <v>611939</v>
      </c>
      <c r="BC15">
        <f t="shared" si="17"/>
        <v>2835177</v>
      </c>
      <c r="BD15" s="1">
        <f t="shared" si="18"/>
        <v>1.9044873059369662E-2</v>
      </c>
      <c r="BE15" s="9">
        <f t="shared" si="19"/>
        <v>15.706528707679087</v>
      </c>
      <c r="BF15">
        <v>298189</v>
      </c>
      <c r="BG15">
        <v>540745</v>
      </c>
      <c r="BH15">
        <v>285727</v>
      </c>
      <c r="BI15">
        <v>261331</v>
      </c>
      <c r="BJ15">
        <v>411614</v>
      </c>
      <c r="BK15">
        <f t="shared" si="20"/>
        <v>1797606</v>
      </c>
      <c r="BL15" s="1">
        <f t="shared" si="21"/>
        <v>6.5729045834963806E-3</v>
      </c>
      <c r="BM15" s="9">
        <f t="shared" si="22"/>
        <v>5.8079194313580569</v>
      </c>
      <c r="BN15">
        <v>313676</v>
      </c>
      <c r="BO15">
        <v>230423</v>
      </c>
      <c r="BP15">
        <v>386097</v>
      </c>
      <c r="BQ15">
        <v>482629</v>
      </c>
      <c r="BR15">
        <v>417050</v>
      </c>
      <c r="BS15">
        <f t="shared" si="23"/>
        <v>1829875</v>
      </c>
      <c r="BT15" s="1">
        <f t="shared" si="24"/>
        <v>5.6134043091575995E-3</v>
      </c>
      <c r="BU15" s="9">
        <f t="shared" si="25"/>
        <v>7.1099047059030367</v>
      </c>
      <c r="BV15">
        <v>13310</v>
      </c>
      <c r="BW15">
        <v>13310</v>
      </c>
      <c r="BX15">
        <v>13310</v>
      </c>
      <c r="BY15">
        <v>13310</v>
      </c>
      <c r="BZ15">
        <v>13310</v>
      </c>
      <c r="CA15">
        <f t="shared" si="26"/>
        <v>66550</v>
      </c>
      <c r="CB15" s="1">
        <f t="shared" si="27"/>
        <v>4.53797424924978E-4</v>
      </c>
      <c r="CC15" s="9">
        <f t="shared" si="28"/>
        <v>0.34061589844120971</v>
      </c>
      <c r="CD15">
        <v>4264042</v>
      </c>
      <c r="CE15">
        <v>4314132</v>
      </c>
      <c r="CF15">
        <v>4202328</v>
      </c>
      <c r="CG15">
        <v>4297531</v>
      </c>
      <c r="CH15">
        <v>4789110</v>
      </c>
      <c r="CI15">
        <f t="shared" si="29"/>
        <v>21867143</v>
      </c>
      <c r="CJ15" s="1">
        <f t="shared" si="30"/>
        <v>4.3881028547565912E-2</v>
      </c>
      <c r="CK15" s="9">
        <f t="shared" si="31"/>
        <v>54.294570299611408</v>
      </c>
      <c r="CL15">
        <v>375062</v>
      </c>
      <c r="CM15">
        <v>831496</v>
      </c>
      <c r="CN15">
        <v>369682</v>
      </c>
      <c r="CO15">
        <v>408757</v>
      </c>
      <c r="CP15">
        <v>447057</v>
      </c>
      <c r="CQ15">
        <f t="shared" si="32"/>
        <v>2432054</v>
      </c>
      <c r="CR15" s="1">
        <f t="shared" si="33"/>
        <v>9.7214403505045052E-3</v>
      </c>
      <c r="CS15" s="9">
        <f t="shared" si="34"/>
        <v>9.6024486122907575</v>
      </c>
      <c r="CT15">
        <v>60860</v>
      </c>
      <c r="CU15">
        <v>11578</v>
      </c>
      <c r="CV15">
        <v>11546</v>
      </c>
      <c r="CW15">
        <v>22921</v>
      </c>
      <c r="CX15">
        <v>70227</v>
      </c>
      <c r="CY15">
        <f t="shared" si="35"/>
        <v>177132</v>
      </c>
      <c r="CZ15" s="1">
        <f t="shared" si="36"/>
        <v>5.5033035697647184E-4</v>
      </c>
      <c r="DA15" s="9">
        <f t="shared" si="37"/>
        <v>0.52560133189946612</v>
      </c>
      <c r="DB15">
        <v>1684202</v>
      </c>
      <c r="DC15">
        <v>1702152</v>
      </c>
      <c r="DD15">
        <v>2121640</v>
      </c>
      <c r="DE15">
        <v>1959932</v>
      </c>
      <c r="DF15">
        <v>2164763</v>
      </c>
      <c r="DG15">
        <f t="shared" si="38"/>
        <v>9632689</v>
      </c>
      <c r="DH15" s="1">
        <f t="shared" si="39"/>
        <v>3.3795516769273032E-2</v>
      </c>
      <c r="DI15" s="9">
        <f t="shared" si="40"/>
        <v>41.604495173784088</v>
      </c>
      <c r="DJ15">
        <v>2411830</v>
      </c>
      <c r="DK15">
        <v>5248291</v>
      </c>
      <c r="DL15">
        <v>2410721</v>
      </c>
      <c r="DM15">
        <v>2571580</v>
      </c>
      <c r="DN15">
        <v>2866104</v>
      </c>
      <c r="DO15">
        <f t="shared" si="41"/>
        <v>15508526</v>
      </c>
      <c r="DP15" s="1">
        <f t="shared" si="42"/>
        <v>4.3712054784758987E-2</v>
      </c>
      <c r="DQ15" s="9">
        <f t="shared" si="43"/>
        <v>51.222202327136003</v>
      </c>
      <c r="DR15">
        <v>1314878</v>
      </c>
      <c r="DS15">
        <v>1747195</v>
      </c>
      <c r="DT15">
        <v>1373543</v>
      </c>
      <c r="DU15">
        <v>1427479</v>
      </c>
      <c r="DV15">
        <v>1434596</v>
      </c>
      <c r="DW15">
        <f t="shared" si="44"/>
        <v>7297691</v>
      </c>
      <c r="DX15" s="1">
        <f t="shared" si="45"/>
        <v>2.5062189177317593E-2</v>
      </c>
      <c r="DY15" s="9">
        <f t="shared" si="46"/>
        <v>22.371654775543867</v>
      </c>
      <c r="DZ15" s="18">
        <v>1434596</v>
      </c>
      <c r="EA15" s="18"/>
      <c r="EB15" s="18"/>
      <c r="EC15" s="18"/>
      <c r="ED15" s="18"/>
    </row>
    <row r="16" spans="1:134" x14ac:dyDescent="0.2">
      <c r="A16" t="s">
        <v>14</v>
      </c>
      <c r="B16">
        <v>3841716</v>
      </c>
      <c r="C16">
        <v>3850461</v>
      </c>
      <c r="D16">
        <v>3937461</v>
      </c>
      <c r="E16">
        <v>3996448</v>
      </c>
      <c r="F16">
        <v>4295176</v>
      </c>
      <c r="G16">
        <f t="shared" si="0"/>
        <v>19921262</v>
      </c>
      <c r="H16" s="1">
        <f t="shared" si="1"/>
        <v>6.2951867498000011E-2</v>
      </c>
      <c r="I16" s="9">
        <f t="shared" si="47"/>
        <v>55.365099335119417</v>
      </c>
      <c r="J16">
        <v>1910545</v>
      </c>
      <c r="K16">
        <v>1914441</v>
      </c>
      <c r="L16">
        <v>1911359</v>
      </c>
      <c r="M16">
        <v>1966724</v>
      </c>
      <c r="N16">
        <v>2287277</v>
      </c>
      <c r="O16">
        <f t="shared" si="2"/>
        <v>9990346</v>
      </c>
      <c r="P16" s="1">
        <f t="shared" si="3"/>
        <v>4.3253501607959259E-2</v>
      </c>
      <c r="Q16" s="9">
        <f t="shared" si="4"/>
        <v>54.957747647573818</v>
      </c>
      <c r="R16">
        <v>2400361</v>
      </c>
      <c r="S16">
        <v>2241258</v>
      </c>
      <c r="T16">
        <v>2275442</v>
      </c>
      <c r="U16">
        <v>2323718</v>
      </c>
      <c r="V16">
        <v>2384591</v>
      </c>
      <c r="W16">
        <f t="shared" si="5"/>
        <v>11625370</v>
      </c>
      <c r="X16" s="1">
        <f t="shared" si="6"/>
        <v>6.2283893821604375E-2</v>
      </c>
      <c r="Y16" s="9">
        <f t="shared" si="7"/>
        <v>58.629775545247242</v>
      </c>
      <c r="Z16">
        <v>4074014</v>
      </c>
      <c r="AA16">
        <v>4026213</v>
      </c>
      <c r="AB16">
        <v>4106519</v>
      </c>
      <c r="AC16">
        <v>4293304</v>
      </c>
      <c r="AD16">
        <v>4402250</v>
      </c>
      <c r="AE16">
        <f t="shared" si="8"/>
        <v>20902300</v>
      </c>
      <c r="AF16" s="1">
        <f t="shared" si="9"/>
        <v>6.951573156972328E-2</v>
      </c>
      <c r="AG16" s="9">
        <f t="shared" si="10"/>
        <v>64.766609176849457</v>
      </c>
      <c r="AH16">
        <v>6570445</v>
      </c>
      <c r="AI16">
        <v>2753168</v>
      </c>
      <c r="AJ16">
        <v>2320606</v>
      </c>
      <c r="AK16">
        <v>2351700</v>
      </c>
      <c r="AL16">
        <v>2553584</v>
      </c>
      <c r="AM16">
        <f t="shared" si="11"/>
        <v>16549503</v>
      </c>
      <c r="AN16" s="1">
        <f t="shared" si="12"/>
        <v>8.2994522884034846E-2</v>
      </c>
      <c r="AO16" s="9">
        <f t="shared" si="13"/>
        <v>76.949789733020467</v>
      </c>
      <c r="AP16">
        <v>928364</v>
      </c>
      <c r="AQ16">
        <v>996256</v>
      </c>
      <c r="AR16">
        <v>1085206</v>
      </c>
      <c r="AS16">
        <v>1240993</v>
      </c>
      <c r="AT16">
        <v>1230799</v>
      </c>
      <c r="AU16">
        <f t="shared" si="14"/>
        <v>5481618</v>
      </c>
      <c r="AV16" s="1">
        <f t="shared" si="15"/>
        <v>3.7711475713802706E-2</v>
      </c>
      <c r="AW16" s="9">
        <f t="shared" si="16"/>
        <v>33.729510677721223</v>
      </c>
      <c r="AX16">
        <v>836699</v>
      </c>
      <c r="AY16">
        <v>733392</v>
      </c>
      <c r="AZ16">
        <v>732233</v>
      </c>
      <c r="BA16">
        <v>728697</v>
      </c>
      <c r="BB16">
        <v>1045453</v>
      </c>
      <c r="BC16">
        <f t="shared" si="17"/>
        <v>4076474</v>
      </c>
      <c r="BD16" s="1">
        <f t="shared" si="18"/>
        <v>2.7383098078116775E-2</v>
      </c>
      <c r="BE16" s="9">
        <f t="shared" si="19"/>
        <v>22.585803755255579</v>
      </c>
      <c r="BF16">
        <v>3716261</v>
      </c>
      <c r="BG16">
        <v>3712265</v>
      </c>
      <c r="BH16">
        <v>3871414</v>
      </c>
      <c r="BI16">
        <v>4002510</v>
      </c>
      <c r="BJ16">
        <v>4177903</v>
      </c>
      <c r="BK16">
        <f t="shared" si="20"/>
        <v>19480353</v>
      </c>
      <c r="BL16" s="1">
        <f t="shared" si="21"/>
        <v>7.1229458247150629E-2</v>
      </c>
      <c r="BM16" s="9">
        <f t="shared" si="22"/>
        <v>62.856885315408213</v>
      </c>
      <c r="BN16">
        <v>7685305</v>
      </c>
      <c r="BO16">
        <v>8491462</v>
      </c>
      <c r="BP16">
        <v>8120004</v>
      </c>
      <c r="BQ16">
        <v>8838386</v>
      </c>
      <c r="BR16">
        <v>8550662</v>
      </c>
      <c r="BS16">
        <f t="shared" si="23"/>
        <v>41685819</v>
      </c>
      <c r="BT16" s="1">
        <f t="shared" si="24"/>
        <v>0.12787723533321332</v>
      </c>
      <c r="BU16" s="9">
        <f t="shared" si="25"/>
        <v>161.94870008013919</v>
      </c>
      <c r="BV16">
        <v>2987226</v>
      </c>
      <c r="BW16">
        <v>7997500</v>
      </c>
      <c r="BX16">
        <v>2515153</v>
      </c>
      <c r="BY16">
        <v>1164894</v>
      </c>
      <c r="BZ16">
        <v>1247849</v>
      </c>
      <c r="CA16">
        <f t="shared" si="26"/>
        <v>15912622</v>
      </c>
      <c r="CB16" s="1">
        <f t="shared" si="27"/>
        <v>0.10850648966798727</v>
      </c>
      <c r="CC16" s="9">
        <f t="shared" si="28"/>
        <v>81.686327623724765</v>
      </c>
      <c r="CD16">
        <v>6226832</v>
      </c>
      <c r="CE16">
        <v>5740306</v>
      </c>
      <c r="CF16">
        <v>6136248</v>
      </c>
      <c r="CG16">
        <v>6359070</v>
      </c>
      <c r="CH16">
        <v>6318199</v>
      </c>
      <c r="CI16">
        <f t="shared" si="29"/>
        <v>30780655</v>
      </c>
      <c r="CJ16" s="1">
        <f t="shared" si="30"/>
        <v>6.176786792713513E-2</v>
      </c>
      <c r="CK16" s="9">
        <f t="shared" si="31"/>
        <v>76.420868776661067</v>
      </c>
      <c r="CL16">
        <v>3362991</v>
      </c>
      <c r="CM16">
        <v>3495236</v>
      </c>
      <c r="CN16">
        <v>3686792</v>
      </c>
      <c r="CO16">
        <v>3528056</v>
      </c>
      <c r="CP16">
        <v>3548805</v>
      </c>
      <c r="CQ16">
        <f t="shared" si="32"/>
        <v>17621880</v>
      </c>
      <c r="CR16" s="1">
        <f t="shared" si="33"/>
        <v>7.0438425825967821E-2</v>
      </c>
      <c r="CS16" s="9">
        <f t="shared" si="34"/>
        <v>69.577021857437742</v>
      </c>
      <c r="CT16">
        <v>3770845</v>
      </c>
      <c r="CU16">
        <v>5097873</v>
      </c>
      <c r="CV16">
        <v>6840516</v>
      </c>
      <c r="CW16">
        <v>4271332</v>
      </c>
      <c r="CX16">
        <v>4432170</v>
      </c>
      <c r="CY16">
        <f t="shared" si="35"/>
        <v>24412736</v>
      </c>
      <c r="CZ16" s="1">
        <f t="shared" si="36"/>
        <v>7.5847784238039243E-2</v>
      </c>
      <c r="DA16" s="9">
        <f t="shared" si="37"/>
        <v>72.460349703459684</v>
      </c>
      <c r="DB16">
        <v>1874669</v>
      </c>
      <c r="DC16">
        <v>1827595</v>
      </c>
      <c r="DD16">
        <v>2385021</v>
      </c>
      <c r="DE16">
        <v>2054820</v>
      </c>
      <c r="DF16">
        <v>2766020</v>
      </c>
      <c r="DG16">
        <f t="shared" si="38"/>
        <v>10908125</v>
      </c>
      <c r="DH16" s="1">
        <f t="shared" si="39"/>
        <v>3.8270281679272156E-2</v>
      </c>
      <c r="DI16" s="9">
        <f t="shared" si="40"/>
        <v>47.124882309078501</v>
      </c>
      <c r="DJ16">
        <v>2207298</v>
      </c>
      <c r="DK16">
        <v>2642695</v>
      </c>
      <c r="DL16">
        <v>2388003</v>
      </c>
      <c r="DM16">
        <v>2153975</v>
      </c>
      <c r="DN16">
        <v>2345435</v>
      </c>
      <c r="DO16">
        <f t="shared" si="41"/>
        <v>11737406</v>
      </c>
      <c r="DP16" s="1">
        <f t="shared" si="42"/>
        <v>3.3082843211724881E-2</v>
      </c>
      <c r="DQ16" s="9">
        <f t="shared" si="43"/>
        <v>38.768466955844993</v>
      </c>
      <c r="DR16">
        <v>4890869</v>
      </c>
      <c r="DS16">
        <v>4619537</v>
      </c>
      <c r="DT16">
        <v>5322019</v>
      </c>
      <c r="DU16">
        <v>5600950</v>
      </c>
      <c r="DV16">
        <v>5645646</v>
      </c>
      <c r="DW16">
        <f t="shared" si="44"/>
        <v>26079021</v>
      </c>
      <c r="DX16" s="1">
        <f t="shared" si="45"/>
        <v>8.9562213289277146E-2</v>
      </c>
      <c r="DY16" s="9">
        <f t="shared" si="46"/>
        <v>79.92052123979893</v>
      </c>
      <c r="DZ16" s="18">
        <v>5645646</v>
      </c>
      <c r="EA16" s="18"/>
      <c r="EB16" s="18"/>
      <c r="EC16" s="18"/>
      <c r="ED16" s="18"/>
    </row>
    <row r="17" spans="1:134" x14ac:dyDescent="0.2">
      <c r="A17" t="s">
        <v>15</v>
      </c>
      <c r="B17">
        <v>5008916</v>
      </c>
      <c r="C17">
        <v>4893192</v>
      </c>
      <c r="D17">
        <v>4983862</v>
      </c>
      <c r="E17">
        <v>4460989</v>
      </c>
      <c r="F17">
        <v>5128040</v>
      </c>
      <c r="G17">
        <f t="shared" si="0"/>
        <v>24474999</v>
      </c>
      <c r="H17" s="1">
        <f t="shared" si="1"/>
        <v>7.7341831760542226E-2</v>
      </c>
      <c r="I17" s="9">
        <f t="shared" si="47"/>
        <v>68.025917360877003</v>
      </c>
      <c r="J17">
        <v>2268289</v>
      </c>
      <c r="K17">
        <v>2765652</v>
      </c>
      <c r="L17">
        <v>2685328</v>
      </c>
      <c r="M17">
        <v>2912213</v>
      </c>
      <c r="N17">
        <v>2896536</v>
      </c>
      <c r="O17">
        <f t="shared" si="2"/>
        <v>13528018</v>
      </c>
      <c r="P17" s="1">
        <f t="shared" si="3"/>
        <v>5.8569958269263325E-2</v>
      </c>
      <c r="Q17" s="9">
        <f t="shared" si="4"/>
        <v>74.419204137620341</v>
      </c>
      <c r="R17">
        <v>2700344</v>
      </c>
      <c r="S17">
        <v>2498424</v>
      </c>
      <c r="T17">
        <v>3051929</v>
      </c>
      <c r="U17">
        <v>2574572</v>
      </c>
      <c r="V17">
        <v>2789622</v>
      </c>
      <c r="W17">
        <f t="shared" si="5"/>
        <v>13614891</v>
      </c>
      <c r="X17" s="1">
        <f t="shared" si="6"/>
        <v>7.2942919273684792E-2</v>
      </c>
      <c r="Y17" s="9">
        <f t="shared" si="7"/>
        <v>68.653312068902977</v>
      </c>
      <c r="Z17">
        <v>4888359</v>
      </c>
      <c r="AA17">
        <v>7641260</v>
      </c>
      <c r="AB17">
        <v>6099859</v>
      </c>
      <c r="AC17">
        <v>7019104</v>
      </c>
      <c r="AD17">
        <v>4795824</v>
      </c>
      <c r="AE17">
        <f t="shared" si="8"/>
        <v>30444406</v>
      </c>
      <c r="AF17" s="1">
        <f t="shared" si="9"/>
        <v>0.10125034830117607</v>
      </c>
      <c r="AG17" s="9">
        <f t="shared" si="10"/>
        <v>94.38674862953323</v>
      </c>
      <c r="AH17">
        <v>2446870</v>
      </c>
      <c r="AI17">
        <v>2438966</v>
      </c>
      <c r="AJ17">
        <v>2130619</v>
      </c>
      <c r="AK17">
        <v>3017125</v>
      </c>
      <c r="AL17">
        <v>3063997</v>
      </c>
      <c r="AM17">
        <f t="shared" si="11"/>
        <v>13097577</v>
      </c>
      <c r="AN17" s="1">
        <f t="shared" si="12"/>
        <v>6.5683371521906647E-2</v>
      </c>
      <c r="AO17" s="9">
        <f t="shared" si="13"/>
        <v>60.79321749013419</v>
      </c>
      <c r="AP17">
        <v>272659</v>
      </c>
      <c r="AQ17">
        <v>290392</v>
      </c>
      <c r="AR17">
        <v>843304</v>
      </c>
      <c r="AS17">
        <v>987874</v>
      </c>
      <c r="AT17">
        <v>1150752</v>
      </c>
      <c r="AU17">
        <f t="shared" si="14"/>
        <v>3544981</v>
      </c>
      <c r="AV17" s="1">
        <f t="shared" si="15"/>
        <v>2.438813957619667E-2</v>
      </c>
      <c r="AW17" s="9">
        <f t="shared" si="16"/>
        <v>21.623002981517839</v>
      </c>
      <c r="AX17">
        <v>1108255</v>
      </c>
      <c r="AY17">
        <v>1059548</v>
      </c>
      <c r="AZ17">
        <v>1073515</v>
      </c>
      <c r="BA17">
        <v>1219589</v>
      </c>
      <c r="BB17">
        <v>1510557</v>
      </c>
      <c r="BC17">
        <f t="shared" si="17"/>
        <v>5971464</v>
      </c>
      <c r="BD17" s="1">
        <f t="shared" si="18"/>
        <v>4.0112407041463655E-2</v>
      </c>
      <c r="BE17" s="9">
        <f t="shared" si="19"/>
        <v>33.082099747516523</v>
      </c>
      <c r="BF17">
        <v>3598969</v>
      </c>
      <c r="BG17">
        <v>3078986</v>
      </c>
      <c r="BH17">
        <v>3501148</v>
      </c>
      <c r="BI17">
        <v>3443976</v>
      </c>
      <c r="BJ17">
        <v>3798751</v>
      </c>
      <c r="BK17">
        <f t="shared" si="20"/>
        <v>17421830</v>
      </c>
      <c r="BL17" s="1">
        <f t="shared" si="21"/>
        <v>6.3702516713837587E-2</v>
      </c>
      <c r="BM17" s="9">
        <f t="shared" si="22"/>
        <v>56.220083921754075</v>
      </c>
      <c r="BN17">
        <v>5691103</v>
      </c>
      <c r="BO17">
        <v>3770864</v>
      </c>
      <c r="BP17">
        <v>3643055</v>
      </c>
      <c r="BQ17">
        <v>4252741</v>
      </c>
      <c r="BR17">
        <v>4462522</v>
      </c>
      <c r="BS17">
        <f t="shared" si="23"/>
        <v>21820285</v>
      </c>
      <c r="BT17" s="1">
        <f t="shared" si="24"/>
        <v>6.693685735148408E-2</v>
      </c>
      <c r="BU17" s="9">
        <f t="shared" si="25"/>
        <v>84.763454887279806</v>
      </c>
      <c r="BV17">
        <v>2124107</v>
      </c>
      <c r="BW17">
        <v>2042511</v>
      </c>
      <c r="BX17">
        <v>1998535</v>
      </c>
      <c r="BY17">
        <v>2539354</v>
      </c>
      <c r="BZ17">
        <v>2529716</v>
      </c>
      <c r="CA17">
        <f t="shared" si="26"/>
        <v>11234223</v>
      </c>
      <c r="CB17" s="1">
        <f t="shared" si="27"/>
        <v>7.6604980742794315E-2</v>
      </c>
      <c r="CC17" s="9">
        <f t="shared" si="28"/>
        <v>57.465109027274913</v>
      </c>
      <c r="CD17">
        <v>6469248</v>
      </c>
      <c r="CE17">
        <v>5436525</v>
      </c>
      <c r="CF17">
        <v>6569474</v>
      </c>
      <c r="CG17">
        <v>5782758</v>
      </c>
      <c r="CH17">
        <v>6376299</v>
      </c>
      <c r="CI17">
        <f t="shared" si="29"/>
        <v>30634304</v>
      </c>
      <c r="CJ17" s="1">
        <f t="shared" si="30"/>
        <v>6.1474183818106126E-2</v>
      </c>
      <c r="CK17" s="9">
        <f t="shared" si="31"/>
        <v>76.053526775218074</v>
      </c>
      <c r="CL17">
        <v>9057624</v>
      </c>
      <c r="CM17">
        <v>5498897</v>
      </c>
      <c r="CN17">
        <v>3186205</v>
      </c>
      <c r="CO17">
        <v>3906502</v>
      </c>
      <c r="CP17">
        <v>3817429</v>
      </c>
      <c r="CQ17">
        <f t="shared" si="32"/>
        <v>25466657</v>
      </c>
      <c r="CR17" s="1">
        <f t="shared" si="33"/>
        <v>0.10179567844803529</v>
      </c>
      <c r="CS17" s="9">
        <f t="shared" si="34"/>
        <v>100.57547970838122</v>
      </c>
      <c r="CT17">
        <v>4627519</v>
      </c>
      <c r="CU17">
        <v>6360024</v>
      </c>
      <c r="CV17">
        <v>7564729</v>
      </c>
      <c r="CW17">
        <v>5076995</v>
      </c>
      <c r="CX17">
        <v>5264286</v>
      </c>
      <c r="CY17">
        <f t="shared" si="35"/>
        <v>28893553</v>
      </c>
      <c r="CZ17" s="1">
        <f t="shared" si="36"/>
        <v>8.9769207917308053E-2</v>
      </c>
      <c r="DA17" s="9">
        <f t="shared" si="37"/>
        <v>85.776307125699702</v>
      </c>
      <c r="DB17">
        <v>729554</v>
      </c>
      <c r="DC17">
        <v>656943</v>
      </c>
      <c r="DD17">
        <v>772119</v>
      </c>
      <c r="DE17">
        <v>1201206</v>
      </c>
      <c r="DF17">
        <v>680486</v>
      </c>
      <c r="DG17">
        <f t="shared" si="38"/>
        <v>4040308</v>
      </c>
      <c r="DH17" s="1">
        <f t="shared" si="39"/>
        <v>1.4175096566184998E-2</v>
      </c>
      <c r="DI17" s="9">
        <f t="shared" si="40"/>
        <v>17.449124866629784</v>
      </c>
      <c r="DJ17">
        <v>440680</v>
      </c>
      <c r="DK17">
        <v>478124</v>
      </c>
      <c r="DL17">
        <v>526955</v>
      </c>
      <c r="DM17">
        <v>429671</v>
      </c>
      <c r="DN17">
        <v>1274996</v>
      </c>
      <c r="DO17">
        <f t="shared" si="41"/>
        <v>3150426</v>
      </c>
      <c r="DP17" s="1">
        <f t="shared" si="42"/>
        <v>8.8797345348828847E-3</v>
      </c>
      <c r="DQ17" s="9">
        <f t="shared" si="43"/>
        <v>10.412284850969417</v>
      </c>
      <c r="DR17">
        <v>2499161</v>
      </c>
      <c r="DS17">
        <v>3327734</v>
      </c>
      <c r="DT17">
        <v>3221393</v>
      </c>
      <c r="DU17">
        <v>10736265</v>
      </c>
      <c r="DV17">
        <v>2410506</v>
      </c>
      <c r="DW17">
        <f t="shared" si="44"/>
        <v>22195059</v>
      </c>
      <c r="DX17" s="1">
        <f t="shared" si="45"/>
        <v>7.6223666836500129E-2</v>
      </c>
      <c r="DY17" s="9">
        <f t="shared" si="46"/>
        <v>67.942133731488013</v>
      </c>
      <c r="DZ17" s="18">
        <v>2410506</v>
      </c>
      <c r="EA17" s="18"/>
      <c r="EB17" s="18"/>
      <c r="EC17" s="18"/>
      <c r="ED17" s="18"/>
    </row>
    <row r="18" spans="1:134" x14ac:dyDescent="0.2">
      <c r="A18" t="s">
        <v>16</v>
      </c>
      <c r="B18">
        <v>3750850</v>
      </c>
      <c r="C18">
        <v>2996429</v>
      </c>
      <c r="D18">
        <v>2678932</v>
      </c>
      <c r="E18">
        <v>4172192</v>
      </c>
      <c r="F18">
        <v>2732275</v>
      </c>
      <c r="G18">
        <f t="shared" si="0"/>
        <v>16330678</v>
      </c>
      <c r="H18" s="1">
        <f t="shared" si="1"/>
        <v>5.1605499571688973E-2</v>
      </c>
      <c r="I18" s="9">
        <f t="shared" si="47"/>
        <v>45.400154929398077</v>
      </c>
      <c r="J18">
        <v>7013256</v>
      </c>
      <c r="K18">
        <v>5983732</v>
      </c>
      <c r="L18">
        <v>2939387</v>
      </c>
      <c r="M18">
        <v>4689884</v>
      </c>
      <c r="N18">
        <v>3445536</v>
      </c>
      <c r="O18">
        <f t="shared" si="2"/>
        <v>24071795</v>
      </c>
      <c r="P18" s="1">
        <f t="shared" si="3"/>
        <v>0.10421955593319447</v>
      </c>
      <c r="Q18" s="9">
        <f t="shared" si="4"/>
        <v>132.84837027902242</v>
      </c>
      <c r="R18">
        <v>890924</v>
      </c>
      <c r="S18">
        <v>899046</v>
      </c>
      <c r="T18">
        <v>1037273</v>
      </c>
      <c r="U18">
        <v>977705</v>
      </c>
      <c r="V18">
        <v>1065644</v>
      </c>
      <c r="W18">
        <f t="shared" si="5"/>
        <v>4870592</v>
      </c>
      <c r="X18" s="1">
        <f t="shared" si="6"/>
        <v>2.6094604728826326E-2</v>
      </c>
      <c r="Y18" s="9">
        <f t="shared" si="7"/>
        <v>24.556637530140829</v>
      </c>
      <c r="Z18">
        <v>2561919</v>
      </c>
      <c r="AA18">
        <v>3058590</v>
      </c>
      <c r="AB18">
        <v>4385528</v>
      </c>
      <c r="AC18">
        <v>2742958</v>
      </c>
      <c r="AD18">
        <v>3627085</v>
      </c>
      <c r="AE18">
        <f t="shared" si="8"/>
        <v>16376080</v>
      </c>
      <c r="AF18" s="1">
        <f t="shared" si="9"/>
        <v>5.446267546845629E-2</v>
      </c>
      <c r="AG18" s="9">
        <f t="shared" si="10"/>
        <v>50.723342093108243</v>
      </c>
      <c r="AH18">
        <v>2479744</v>
      </c>
      <c r="AI18">
        <v>2086858</v>
      </c>
      <c r="AJ18">
        <v>4062064</v>
      </c>
      <c r="AK18">
        <v>4457331</v>
      </c>
      <c r="AL18">
        <v>3425589</v>
      </c>
      <c r="AM18">
        <f t="shared" si="11"/>
        <v>16511586</v>
      </c>
      <c r="AN18" s="1">
        <f t="shared" si="12"/>
        <v>8.2804371957798939E-2</v>
      </c>
      <c r="AO18" s="9">
        <f t="shared" si="13"/>
        <v>76.594340671737513</v>
      </c>
      <c r="AP18">
        <v>447397</v>
      </c>
      <c r="AQ18">
        <v>484977</v>
      </c>
      <c r="AR18">
        <v>1619961</v>
      </c>
      <c r="AS18">
        <v>1406385</v>
      </c>
      <c r="AT18">
        <v>7897663</v>
      </c>
      <c r="AU18">
        <f t="shared" si="14"/>
        <v>11856383</v>
      </c>
      <c r="AV18" s="1">
        <f t="shared" si="15"/>
        <v>8.1567467772844307E-2</v>
      </c>
      <c r="AW18" s="9">
        <f t="shared" si="16"/>
        <v>71.690945949624648</v>
      </c>
      <c r="AX18">
        <v>179567</v>
      </c>
      <c r="AY18">
        <v>121381</v>
      </c>
      <c r="AZ18">
        <v>142786</v>
      </c>
      <c r="BA18">
        <v>255821</v>
      </c>
      <c r="BB18">
        <v>149234</v>
      </c>
      <c r="BC18">
        <f t="shared" si="17"/>
        <v>848789</v>
      </c>
      <c r="BD18" s="1">
        <f t="shared" si="18"/>
        <v>5.701611842643093E-3</v>
      </c>
      <c r="BE18" s="9">
        <f t="shared" si="19"/>
        <v>4.7022967093220185</v>
      </c>
      <c r="BF18">
        <v>3102431</v>
      </c>
      <c r="BG18">
        <v>6558352</v>
      </c>
      <c r="BH18">
        <v>1928539</v>
      </c>
      <c r="BI18">
        <v>2357153</v>
      </c>
      <c r="BJ18">
        <v>2288385</v>
      </c>
      <c r="BK18">
        <f t="shared" si="20"/>
        <v>16234860</v>
      </c>
      <c r="BL18" s="1">
        <f t="shared" si="21"/>
        <v>5.9362388480246532E-2</v>
      </c>
      <c r="BM18" s="9">
        <f t="shared" si="22"/>
        <v>52.59095253694916</v>
      </c>
      <c r="BN18">
        <v>4930268</v>
      </c>
      <c r="BO18">
        <v>8094742</v>
      </c>
      <c r="BP18">
        <v>14691890</v>
      </c>
      <c r="BQ18">
        <v>4998814</v>
      </c>
      <c r="BR18">
        <v>4416785</v>
      </c>
      <c r="BS18">
        <f t="shared" si="23"/>
        <v>37132499</v>
      </c>
      <c r="BT18" s="1">
        <f t="shared" si="24"/>
        <v>0.11390927243466917</v>
      </c>
      <c r="BU18" s="9">
        <f t="shared" si="25"/>
        <v>144.29561269845675</v>
      </c>
      <c r="BV18">
        <v>683739</v>
      </c>
      <c r="BW18">
        <v>696401</v>
      </c>
      <c r="BX18">
        <v>646271</v>
      </c>
      <c r="BY18">
        <v>649688</v>
      </c>
      <c r="BZ18">
        <v>611537</v>
      </c>
      <c r="CA18">
        <f t="shared" si="26"/>
        <v>3287636</v>
      </c>
      <c r="CB18" s="1">
        <f t="shared" si="27"/>
        <v>2.2418042838326897E-2</v>
      </c>
      <c r="CC18" s="9">
        <f t="shared" si="28"/>
        <v>16.830944840204506</v>
      </c>
      <c r="CD18">
        <v>6566163</v>
      </c>
      <c r="CE18">
        <v>6325443</v>
      </c>
      <c r="CF18">
        <v>8167911</v>
      </c>
      <c r="CG18">
        <v>6432660</v>
      </c>
      <c r="CH18">
        <v>6447529</v>
      </c>
      <c r="CI18">
        <f t="shared" si="29"/>
        <v>33939706</v>
      </c>
      <c r="CJ18" s="1">
        <f t="shared" si="30"/>
        <v>6.8107169184469782E-2</v>
      </c>
      <c r="CK18" s="9">
        <f t="shared" si="31"/>
        <v>84.259716906758669</v>
      </c>
      <c r="CL18">
        <v>10101302</v>
      </c>
      <c r="CM18">
        <v>9521302</v>
      </c>
      <c r="CN18">
        <v>3554355</v>
      </c>
      <c r="CO18">
        <v>6987191</v>
      </c>
      <c r="CP18">
        <v>4002502</v>
      </c>
      <c r="CQ18">
        <f t="shared" si="32"/>
        <v>34166652</v>
      </c>
      <c r="CR18" s="1">
        <f t="shared" si="33"/>
        <v>0.1365714204513738</v>
      </c>
      <c r="CS18" s="9">
        <f t="shared" si="34"/>
        <v>134.92391252311239</v>
      </c>
      <c r="CT18">
        <v>2593459</v>
      </c>
      <c r="CU18">
        <v>3256617</v>
      </c>
      <c r="CV18">
        <v>7545904</v>
      </c>
      <c r="CW18">
        <v>3078788</v>
      </c>
      <c r="CX18">
        <v>4574864</v>
      </c>
      <c r="CY18">
        <f t="shared" si="35"/>
        <v>21049632</v>
      </c>
      <c r="CZ18" s="1">
        <f t="shared" si="36"/>
        <v>6.5398976428783992E-2</v>
      </c>
      <c r="DA18" s="9">
        <f t="shared" si="37"/>
        <v>62.411758310847652</v>
      </c>
      <c r="DB18">
        <v>2008432</v>
      </c>
      <c r="DC18">
        <v>20479876</v>
      </c>
      <c r="DD18">
        <v>3878741</v>
      </c>
      <c r="DE18">
        <v>5063413</v>
      </c>
      <c r="DF18">
        <v>2944324</v>
      </c>
      <c r="DG18">
        <f t="shared" si="38"/>
        <v>34374786</v>
      </c>
      <c r="DH18" s="1">
        <f t="shared" si="39"/>
        <v>0.1206011796605467</v>
      </c>
      <c r="DI18" s="9">
        <f t="shared" si="40"/>
        <v>148.17628831666633</v>
      </c>
      <c r="DJ18">
        <v>9602608</v>
      </c>
      <c r="DK18">
        <v>13409776</v>
      </c>
      <c r="DL18">
        <v>12371815</v>
      </c>
      <c r="DM18">
        <v>11247346</v>
      </c>
      <c r="DN18">
        <v>7536847</v>
      </c>
      <c r="DO18">
        <f t="shared" si="41"/>
        <v>54168392</v>
      </c>
      <c r="DP18" s="1">
        <f t="shared" si="42"/>
        <v>0.15267806358298014</v>
      </c>
      <c r="DQ18" s="9">
        <f t="shared" si="43"/>
        <v>178.92069821638708</v>
      </c>
      <c r="DR18">
        <v>4767476</v>
      </c>
      <c r="DS18">
        <v>3025848</v>
      </c>
      <c r="DT18">
        <v>3007564</v>
      </c>
      <c r="DU18">
        <v>3262575</v>
      </c>
      <c r="DV18">
        <v>2043485</v>
      </c>
      <c r="DW18">
        <f t="shared" si="44"/>
        <v>16106948</v>
      </c>
      <c r="DX18" s="1">
        <f t="shared" si="45"/>
        <v>5.5315493331413626E-2</v>
      </c>
      <c r="DY18" s="9">
        <f t="shared" si="46"/>
        <v>49.481258603553144</v>
      </c>
      <c r="DZ18" s="18">
        <v>2043485</v>
      </c>
      <c r="EA18" s="18"/>
      <c r="EB18" s="18"/>
      <c r="EC18" s="18"/>
      <c r="ED18" s="18"/>
    </row>
    <row r="19" spans="1:134" x14ac:dyDescent="0.2">
      <c r="A19" t="s">
        <v>19</v>
      </c>
      <c r="B19">
        <v>60943929</v>
      </c>
      <c r="C19">
        <v>60932931</v>
      </c>
      <c r="D19">
        <v>63251437</v>
      </c>
      <c r="E19">
        <v>65411072</v>
      </c>
      <c r="F19">
        <v>65912911</v>
      </c>
      <c r="G19">
        <f t="shared" si="0"/>
        <v>316452280</v>
      </c>
      <c r="H19" s="2">
        <f>SUM(H4:H18)</f>
        <v>1</v>
      </c>
      <c r="I19" s="9">
        <f>SUM(I4:I18)</f>
        <v>879.49245661962163</v>
      </c>
      <c r="J19">
        <v>43211554</v>
      </c>
      <c r="K19">
        <v>43405144</v>
      </c>
      <c r="L19">
        <v>47368487</v>
      </c>
      <c r="M19">
        <v>49298687</v>
      </c>
      <c r="N19">
        <v>47688087</v>
      </c>
      <c r="O19">
        <f t="shared" si="2"/>
        <v>230971959</v>
      </c>
      <c r="P19" s="1">
        <f>SUM(P4:P18)</f>
        <v>1</v>
      </c>
      <c r="Q19" s="9">
        <f t="shared" si="4"/>
        <v>1271.0634594723504</v>
      </c>
      <c r="R19">
        <v>36675718</v>
      </c>
      <c r="S19">
        <v>35240680</v>
      </c>
      <c r="T19">
        <v>37123866</v>
      </c>
      <c r="U19">
        <v>38265659</v>
      </c>
      <c r="V19">
        <v>39345381</v>
      </c>
      <c r="W19">
        <f t="shared" si="5"/>
        <v>186651304</v>
      </c>
      <c r="X19" s="1">
        <f>SUM(X4:X18)</f>
        <v>0.99999999999999989</v>
      </c>
      <c r="Y19" s="9">
        <f t="shared" si="7"/>
        <v>941.22116955796389</v>
      </c>
      <c r="Z19">
        <v>54516442</v>
      </c>
      <c r="AA19">
        <v>60381496</v>
      </c>
      <c r="AB19">
        <v>60193713</v>
      </c>
      <c r="AC19">
        <v>63780731</v>
      </c>
      <c r="AD19">
        <v>61812075</v>
      </c>
      <c r="AE19">
        <f t="shared" si="8"/>
        <v>300684457</v>
      </c>
      <c r="AF19" s="1">
        <f>SUM(AF4:AF18)</f>
        <v>1</v>
      </c>
      <c r="AG19" s="9">
        <f t="shared" si="10"/>
        <v>931.62213654397181</v>
      </c>
      <c r="AH19">
        <v>40906727</v>
      </c>
      <c r="AI19">
        <v>38385006</v>
      </c>
      <c r="AJ19">
        <v>39929670</v>
      </c>
      <c r="AK19">
        <v>39721616</v>
      </c>
      <c r="AL19">
        <v>40461742</v>
      </c>
      <c r="AM19">
        <f t="shared" si="11"/>
        <v>199404761</v>
      </c>
      <c r="AN19" s="1">
        <f>SUM(AN4:AN18)</f>
        <v>1</v>
      </c>
      <c r="AO19" s="9">
        <f t="shared" si="13"/>
        <v>925.90324696360949</v>
      </c>
      <c r="AP19">
        <v>22557454</v>
      </c>
      <c r="AQ19">
        <v>24604378</v>
      </c>
      <c r="AR19">
        <v>26611787</v>
      </c>
      <c r="AS19">
        <v>31419092</v>
      </c>
      <c r="AT19">
        <v>40164051</v>
      </c>
      <c r="AU19">
        <f t="shared" si="14"/>
        <v>145356762</v>
      </c>
      <c r="AV19" s="1">
        <f>SUM(AV4:AV18)</f>
        <v>0.99999999999999989</v>
      </c>
      <c r="AW19" s="9">
        <f t="shared" si="16"/>
        <v>892.68665371409259</v>
      </c>
      <c r="AX19">
        <v>24789002</v>
      </c>
      <c r="AY19">
        <v>27023649</v>
      </c>
      <c r="AZ19">
        <v>27025905</v>
      </c>
      <c r="BA19">
        <v>34094038</v>
      </c>
      <c r="BB19">
        <v>35935660</v>
      </c>
      <c r="BC19">
        <f t="shared" si="17"/>
        <v>148868254</v>
      </c>
      <c r="BD19" s="1">
        <f>SUM(BD4:BD18)</f>
        <v>1</v>
      </c>
      <c r="BE19" s="9">
        <f t="shared" si="19"/>
        <v>824.67581464139982</v>
      </c>
      <c r="BF19">
        <v>46613631</v>
      </c>
      <c r="BG19">
        <v>57403085</v>
      </c>
      <c r="BH19">
        <v>51259761</v>
      </c>
      <c r="BI19">
        <v>56584206</v>
      </c>
      <c r="BJ19">
        <v>61626628</v>
      </c>
      <c r="BK19">
        <f t="shared" si="20"/>
        <v>273487311</v>
      </c>
      <c r="BL19" s="1">
        <f>SUM(BL4:BL18)</f>
        <v>1</v>
      </c>
      <c r="BM19" s="9">
        <f t="shared" si="22"/>
        <v>882.28690048955013</v>
      </c>
      <c r="BN19">
        <v>57380087</v>
      </c>
      <c r="BO19">
        <v>60290253</v>
      </c>
      <c r="BP19">
        <v>72222279</v>
      </c>
      <c r="BQ19">
        <v>66493388</v>
      </c>
      <c r="BR19">
        <v>69597104</v>
      </c>
      <c r="BS19">
        <f t="shared" si="23"/>
        <v>325983111</v>
      </c>
      <c r="BT19" s="2">
        <f>SUM(BT4:BT18)</f>
        <v>1</v>
      </c>
      <c r="BU19" s="9">
        <f t="shared" si="25"/>
        <v>1266.4532632923342</v>
      </c>
      <c r="BV19">
        <v>26558910</v>
      </c>
      <c r="BW19">
        <v>33420733</v>
      </c>
      <c r="BX19">
        <v>31289941</v>
      </c>
      <c r="BY19">
        <v>26599918</v>
      </c>
      <c r="BZ19">
        <v>28781837</v>
      </c>
      <c r="CA19">
        <f t="shared" si="26"/>
        <v>146651339</v>
      </c>
      <c r="CB19" s="1">
        <f>SUM(CB4:CB18)</f>
        <v>1</v>
      </c>
      <c r="CC19" s="9">
        <f t="shared" si="28"/>
        <v>750.70800620526347</v>
      </c>
      <c r="CD19">
        <v>98928277</v>
      </c>
      <c r="CE19">
        <v>95978883</v>
      </c>
      <c r="CF19">
        <v>99150658</v>
      </c>
      <c r="CG19">
        <v>100499106</v>
      </c>
      <c r="CH19">
        <v>103771026</v>
      </c>
      <c r="CI19">
        <f t="shared" si="29"/>
        <v>498327950</v>
      </c>
      <c r="CJ19" s="2">
        <f>SUM(CJ4:CJ18)</f>
        <v>0.99999999999999989</v>
      </c>
      <c r="CK19" s="9">
        <f t="shared" si="31"/>
        <v>1237.2415840099579</v>
      </c>
      <c r="CL19">
        <v>56709233</v>
      </c>
      <c r="CM19">
        <v>50345791</v>
      </c>
      <c r="CN19">
        <v>42617332</v>
      </c>
      <c r="CO19">
        <v>50782525</v>
      </c>
      <c r="CP19">
        <v>49719364</v>
      </c>
      <c r="CQ19">
        <f t="shared" si="32"/>
        <v>250174245</v>
      </c>
      <c r="CR19" s="2">
        <f>SUM(CR4:CR18)</f>
        <v>0.99999999999999989</v>
      </c>
      <c r="CS19" s="9">
        <f t="shared" si="34"/>
        <v>987.86873467637656</v>
      </c>
      <c r="CT19">
        <v>57243945</v>
      </c>
      <c r="CU19">
        <v>65436200</v>
      </c>
      <c r="CV19">
        <v>68794044</v>
      </c>
      <c r="CW19">
        <v>65150777</v>
      </c>
      <c r="CX19">
        <v>65239888</v>
      </c>
      <c r="CY19">
        <f t="shared" si="35"/>
        <v>321864854</v>
      </c>
      <c r="CZ19" s="1">
        <f>SUM(CZ4:CZ18)</f>
        <v>1</v>
      </c>
      <c r="DA19" s="9">
        <f t="shared" si="37"/>
        <v>955.38211396630447</v>
      </c>
      <c r="DB19">
        <v>51169118</v>
      </c>
      <c r="DC19">
        <v>65314415</v>
      </c>
      <c r="DD19">
        <v>60478512</v>
      </c>
      <c r="DE19">
        <v>53568036</v>
      </c>
      <c r="DF19">
        <v>54498524</v>
      </c>
      <c r="DG19">
        <f t="shared" si="38"/>
        <v>285028605</v>
      </c>
      <c r="DH19" s="2">
        <f>SUM(DH4:DH18)</f>
        <v>1</v>
      </c>
      <c r="DI19" s="9">
        <f t="shared" si="40"/>
        <v>1230.3061944010651</v>
      </c>
      <c r="DJ19">
        <v>66927742</v>
      </c>
      <c r="DK19">
        <v>84295420</v>
      </c>
      <c r="DL19">
        <v>71890340</v>
      </c>
      <c r="DM19">
        <v>67598216</v>
      </c>
      <c r="DN19">
        <v>64076591</v>
      </c>
      <c r="DO19">
        <f t="shared" si="41"/>
        <v>354788309</v>
      </c>
      <c r="DP19" s="1">
        <f>SUM(DP4:DP18)</f>
        <v>1</v>
      </c>
      <c r="DQ19" s="9">
        <f t="shared" si="43"/>
        <v>1171.8236196871324</v>
      </c>
      <c r="DR19">
        <v>54641433</v>
      </c>
      <c r="DS19">
        <v>55686639</v>
      </c>
      <c r="DT19">
        <v>56462548</v>
      </c>
      <c r="DU19">
        <v>68713390</v>
      </c>
      <c r="DV19">
        <v>55679292</v>
      </c>
      <c r="DW19">
        <f t="shared" si="44"/>
        <v>291183302</v>
      </c>
      <c r="DX19" s="1">
        <f>SUM(DX4:DX18)</f>
        <v>1.0000000000000002</v>
      </c>
      <c r="DY19" s="9">
        <f t="shared" si="46"/>
        <v>892.52162900493272</v>
      </c>
      <c r="DZ19" s="18">
        <v>55679292</v>
      </c>
      <c r="EA19" s="18"/>
      <c r="EB19" s="18"/>
      <c r="EC19" s="18"/>
      <c r="ED19" s="18"/>
    </row>
    <row r="20" spans="1:134" x14ac:dyDescent="0.2">
      <c r="CS20" s="9"/>
    </row>
    <row r="22" spans="1:134" x14ac:dyDescent="0.2">
      <c r="A22" s="3" t="s">
        <v>34</v>
      </c>
      <c r="B22" t="s">
        <v>17</v>
      </c>
      <c r="C22" t="s">
        <v>18</v>
      </c>
      <c r="D22" t="s">
        <v>20</v>
      </c>
      <c r="E22" t="s">
        <v>21</v>
      </c>
      <c r="F22" t="s">
        <v>22</v>
      </c>
      <c r="G22" t="s">
        <v>23</v>
      </c>
      <c r="H22" t="s">
        <v>24</v>
      </c>
      <c r="I22" t="s">
        <v>25</v>
      </c>
      <c r="J22" t="s">
        <v>26</v>
      </c>
      <c r="K22" t="s">
        <v>27</v>
      </c>
      <c r="L22" t="s">
        <v>28</v>
      </c>
      <c r="M22" t="s">
        <v>29</v>
      </c>
      <c r="N22" t="s">
        <v>30</v>
      </c>
      <c r="O22" t="s">
        <v>31</v>
      </c>
      <c r="P22" t="s">
        <v>32</v>
      </c>
      <c r="Q22" s="3" t="s">
        <v>35</v>
      </c>
      <c r="R22" s="3" t="s">
        <v>33</v>
      </c>
      <c r="AA22" s="1"/>
      <c r="AB22" s="1"/>
      <c r="AC22" s="1"/>
      <c r="AD22" s="1"/>
      <c r="AE22" s="1"/>
      <c r="AF22" s="1"/>
      <c r="AG22" s="1"/>
      <c r="AH22" s="1"/>
      <c r="AI22" s="1"/>
    </row>
    <row r="23" spans="1:134" x14ac:dyDescent="0.2">
      <c r="A23" t="s">
        <v>2</v>
      </c>
      <c r="B23" s="9">
        <v>95.92</v>
      </c>
      <c r="C23" s="9">
        <v>126.41</v>
      </c>
      <c r="D23" s="9">
        <v>99.82</v>
      </c>
      <c r="E23" s="9">
        <v>96.91</v>
      </c>
      <c r="F23" s="9">
        <v>53.65</v>
      </c>
      <c r="G23" s="9">
        <v>80.31</v>
      </c>
      <c r="H23" s="9">
        <v>76.12</v>
      </c>
      <c r="I23" s="9">
        <v>62.07</v>
      </c>
      <c r="J23" s="9">
        <v>105.68</v>
      </c>
      <c r="K23" s="9">
        <v>126.47</v>
      </c>
      <c r="L23" s="9">
        <v>85.98</v>
      </c>
      <c r="M23" s="9">
        <v>98.36</v>
      </c>
      <c r="N23" s="9">
        <v>108.57</v>
      </c>
      <c r="O23" s="9">
        <v>118.7</v>
      </c>
      <c r="P23" s="9">
        <v>108.91</v>
      </c>
      <c r="Q23" s="9">
        <f>AVERAGE(B23:P23)</f>
        <v>96.25866666666667</v>
      </c>
      <c r="R23" s="9">
        <v>77.91</v>
      </c>
      <c r="S23" s="9"/>
    </row>
    <row r="24" spans="1:134" x14ac:dyDescent="0.2">
      <c r="A24" t="s">
        <v>3</v>
      </c>
      <c r="B24" s="9">
        <v>193.9</v>
      </c>
      <c r="C24" s="9">
        <v>284.63</v>
      </c>
      <c r="D24" s="9">
        <v>197.62</v>
      </c>
      <c r="E24" s="9">
        <v>173.36</v>
      </c>
      <c r="F24" s="9">
        <v>178.21</v>
      </c>
      <c r="G24" s="9">
        <v>205.43</v>
      </c>
      <c r="H24" s="9">
        <v>255.38</v>
      </c>
      <c r="I24" s="9">
        <v>195.08</v>
      </c>
      <c r="J24" s="9">
        <v>217.12</v>
      </c>
      <c r="K24" s="9">
        <v>244.86</v>
      </c>
      <c r="L24" s="9">
        <v>330.19</v>
      </c>
      <c r="M24" s="9">
        <v>218.89</v>
      </c>
      <c r="N24" s="9">
        <v>196.15</v>
      </c>
      <c r="O24" s="9">
        <v>294.04000000000002</v>
      </c>
      <c r="P24" s="9">
        <v>298.98</v>
      </c>
      <c r="Q24" s="9">
        <f t="shared" ref="Q24:Q38" si="48">AVERAGE(B24:P24)</f>
        <v>232.256</v>
      </c>
      <c r="R24" s="9">
        <v>166.95</v>
      </c>
      <c r="S24" s="9"/>
    </row>
    <row r="25" spans="1:134" x14ac:dyDescent="0.2">
      <c r="A25" t="s">
        <v>4</v>
      </c>
      <c r="B25" s="9">
        <v>126.6</v>
      </c>
      <c r="C25" s="9">
        <v>192.35</v>
      </c>
      <c r="D25" s="9">
        <v>129.07</v>
      </c>
      <c r="E25" s="9">
        <v>116.2</v>
      </c>
      <c r="F25" s="9">
        <v>100.33</v>
      </c>
      <c r="G25" s="9">
        <v>118.12</v>
      </c>
      <c r="H25" s="9">
        <v>115.98</v>
      </c>
      <c r="I25" s="9">
        <v>109.94</v>
      </c>
      <c r="J25" s="9">
        <v>194.68</v>
      </c>
      <c r="K25" s="9">
        <v>64.77</v>
      </c>
      <c r="L25" s="9">
        <v>179.97</v>
      </c>
      <c r="M25" s="9">
        <v>139.11000000000001</v>
      </c>
      <c r="N25" s="9">
        <v>155.01</v>
      </c>
      <c r="O25" s="9">
        <v>208.05</v>
      </c>
      <c r="P25" s="9">
        <v>214.02</v>
      </c>
      <c r="Q25" s="9">
        <f t="shared" si="48"/>
        <v>144.28000000000003</v>
      </c>
      <c r="R25" s="9">
        <v>145.66999999999999</v>
      </c>
      <c r="S25" s="9"/>
    </row>
    <row r="26" spans="1:134" x14ac:dyDescent="0.2">
      <c r="A26" t="s">
        <v>5</v>
      </c>
      <c r="B26" s="10">
        <v>0</v>
      </c>
      <c r="C26" s="10">
        <v>1.86</v>
      </c>
      <c r="D26" s="9">
        <v>61.07</v>
      </c>
      <c r="E26" s="9">
        <v>20.079999999999998</v>
      </c>
      <c r="F26" s="9">
        <v>74.930000000000007</v>
      </c>
      <c r="G26" s="9">
        <v>35.18</v>
      </c>
      <c r="H26" s="9">
        <v>39.270000000000003</v>
      </c>
      <c r="I26" s="9">
        <v>37.549999999999997</v>
      </c>
      <c r="J26" s="10">
        <v>0</v>
      </c>
      <c r="K26" s="9">
        <v>14.78</v>
      </c>
      <c r="L26" s="9">
        <v>40.28</v>
      </c>
      <c r="M26" s="10">
        <v>2.2400000000000002</v>
      </c>
      <c r="N26" s="9">
        <v>14.2</v>
      </c>
      <c r="O26" s="9">
        <v>77.81</v>
      </c>
      <c r="P26" s="9">
        <v>19.100000000000001</v>
      </c>
      <c r="Q26" s="9">
        <f>(D26+E26+F26+G26+H26+I26+K26+L26+N26+O26+P26)/11</f>
        <v>39.477272727272727</v>
      </c>
      <c r="R26" s="9">
        <v>15.76</v>
      </c>
      <c r="S26" s="9"/>
    </row>
    <row r="27" spans="1:134" x14ac:dyDescent="0.2">
      <c r="A27" t="s">
        <v>6</v>
      </c>
      <c r="B27" s="9">
        <v>12.64</v>
      </c>
      <c r="C27" s="9">
        <v>18.37</v>
      </c>
      <c r="D27" s="9">
        <v>20</v>
      </c>
      <c r="E27" s="9">
        <v>36.229999999999997</v>
      </c>
      <c r="F27" s="9">
        <v>13.92</v>
      </c>
      <c r="G27" s="9">
        <v>48.95</v>
      </c>
      <c r="H27" s="9">
        <v>45.78</v>
      </c>
      <c r="I27" s="9">
        <v>14.07</v>
      </c>
      <c r="J27" s="9">
        <v>12.4</v>
      </c>
      <c r="K27" s="9">
        <v>17.57</v>
      </c>
      <c r="L27" s="9">
        <v>41.59</v>
      </c>
      <c r="M27" s="9">
        <v>9.93</v>
      </c>
      <c r="N27" s="9">
        <v>28.49</v>
      </c>
      <c r="O27" s="9">
        <v>31.59</v>
      </c>
      <c r="P27" s="9">
        <v>22.48</v>
      </c>
      <c r="Q27" s="9">
        <f t="shared" si="48"/>
        <v>24.934000000000001</v>
      </c>
      <c r="R27" s="9">
        <v>11.76</v>
      </c>
      <c r="S27" s="9"/>
    </row>
    <row r="28" spans="1:134" x14ac:dyDescent="0.2">
      <c r="A28" t="s">
        <v>7</v>
      </c>
      <c r="B28" s="9">
        <v>83.09</v>
      </c>
      <c r="C28" s="9">
        <v>108.46</v>
      </c>
      <c r="D28" s="9">
        <v>136.04</v>
      </c>
      <c r="E28" s="9">
        <v>73.3</v>
      </c>
      <c r="F28" s="9">
        <v>85.56</v>
      </c>
      <c r="G28" s="9">
        <v>63.46</v>
      </c>
      <c r="H28" s="9">
        <v>84.79</v>
      </c>
      <c r="I28" s="9">
        <v>66.09</v>
      </c>
      <c r="J28" s="9">
        <v>121.95</v>
      </c>
      <c r="K28" s="9">
        <v>76.430000000000007</v>
      </c>
      <c r="L28" s="9">
        <v>83.2</v>
      </c>
      <c r="M28" s="9">
        <v>78.34</v>
      </c>
      <c r="N28" s="9">
        <v>107.11</v>
      </c>
      <c r="O28" s="9">
        <v>78.05</v>
      </c>
      <c r="P28" s="9">
        <v>74.84</v>
      </c>
      <c r="Q28" s="9">
        <f t="shared" si="48"/>
        <v>88.047333333333327</v>
      </c>
      <c r="R28" s="9">
        <v>75.12</v>
      </c>
      <c r="S28" s="9"/>
    </row>
    <row r="29" spans="1:134" x14ac:dyDescent="0.2">
      <c r="A29" t="s">
        <v>8</v>
      </c>
      <c r="B29" s="9">
        <v>81.760000000000005</v>
      </c>
      <c r="C29" s="9">
        <v>104.88</v>
      </c>
      <c r="D29" s="9">
        <v>52.44</v>
      </c>
      <c r="E29" s="9">
        <v>102.57</v>
      </c>
      <c r="F29" s="9">
        <v>49.15</v>
      </c>
      <c r="G29" s="9">
        <v>73.239999999999995</v>
      </c>
      <c r="H29" s="9">
        <v>72.78</v>
      </c>
      <c r="I29" s="9">
        <v>83.81</v>
      </c>
      <c r="J29" s="9">
        <v>69.209999999999994</v>
      </c>
      <c r="K29" s="9">
        <v>37.04</v>
      </c>
      <c r="L29" s="9">
        <v>69.63</v>
      </c>
      <c r="M29" s="9">
        <v>34.57</v>
      </c>
      <c r="N29" s="9">
        <v>47.48</v>
      </c>
      <c r="O29" s="9">
        <v>42.54</v>
      </c>
      <c r="P29" s="9">
        <v>63.37</v>
      </c>
      <c r="Q29" s="9">
        <f t="shared" si="48"/>
        <v>65.63133333333333</v>
      </c>
      <c r="R29" s="9">
        <v>88.53</v>
      </c>
      <c r="S29" s="9"/>
    </row>
    <row r="30" spans="1:134" x14ac:dyDescent="0.2">
      <c r="A30" t="s">
        <v>9</v>
      </c>
      <c r="B30" s="9">
        <v>32.14</v>
      </c>
      <c r="C30" s="9">
        <v>37.799999999999997</v>
      </c>
      <c r="D30" s="9">
        <v>31.85</v>
      </c>
      <c r="E30" s="9">
        <v>21.59</v>
      </c>
      <c r="F30" s="9">
        <v>68.37</v>
      </c>
      <c r="G30" s="9">
        <v>15.96</v>
      </c>
      <c r="H30" s="9">
        <v>50</v>
      </c>
      <c r="I30" s="9">
        <v>42.12</v>
      </c>
      <c r="J30" s="9">
        <v>51.59</v>
      </c>
      <c r="K30" s="9">
        <v>7.4</v>
      </c>
      <c r="L30" s="9">
        <v>30.94</v>
      </c>
      <c r="M30" s="9">
        <v>29.29</v>
      </c>
      <c r="N30" s="9">
        <v>18.059999999999999</v>
      </c>
      <c r="O30" s="9">
        <v>54.61</v>
      </c>
      <c r="P30" s="9">
        <v>25.45</v>
      </c>
      <c r="Q30" s="9">
        <f t="shared" si="48"/>
        <v>34.478000000000002</v>
      </c>
      <c r="R30" s="9">
        <v>42.04</v>
      </c>
      <c r="S30" s="9"/>
    </row>
    <row r="31" spans="1:134" x14ac:dyDescent="0.2">
      <c r="A31" t="s">
        <v>10</v>
      </c>
      <c r="B31" s="10">
        <v>0.73</v>
      </c>
      <c r="C31" s="9">
        <v>7.86</v>
      </c>
      <c r="D31" s="9">
        <v>2.2599999999999998</v>
      </c>
      <c r="E31" s="9">
        <v>4.8600000000000003</v>
      </c>
      <c r="F31" s="9">
        <v>32.93</v>
      </c>
      <c r="G31" s="10">
        <v>0</v>
      </c>
      <c r="H31" s="10">
        <v>0</v>
      </c>
      <c r="I31" s="9">
        <v>2.95</v>
      </c>
      <c r="J31" s="9">
        <v>46.17</v>
      </c>
      <c r="K31" s="10">
        <v>0</v>
      </c>
      <c r="L31" s="10">
        <v>1.49</v>
      </c>
      <c r="M31" s="9">
        <v>16.46</v>
      </c>
      <c r="N31" s="9">
        <v>20.92</v>
      </c>
      <c r="O31" s="10">
        <v>0</v>
      </c>
      <c r="P31" s="10">
        <v>0</v>
      </c>
      <c r="Q31" s="9">
        <f>(C31+D31+E31+F31+I31+J31+M31+N31)/8</f>
        <v>16.801250000000003</v>
      </c>
      <c r="R31" s="9">
        <v>0</v>
      </c>
      <c r="S31" s="9"/>
    </row>
    <row r="32" spans="1:134" x14ac:dyDescent="0.2">
      <c r="A32" t="s">
        <v>11</v>
      </c>
      <c r="B32" s="9">
        <v>52.54</v>
      </c>
      <c r="C32" s="9">
        <v>59.72</v>
      </c>
      <c r="D32" s="9">
        <v>55.37</v>
      </c>
      <c r="E32" s="10">
        <v>0.87</v>
      </c>
      <c r="F32" s="9">
        <v>46.73</v>
      </c>
      <c r="G32" s="9">
        <v>34.31</v>
      </c>
      <c r="H32" s="10">
        <v>0.5</v>
      </c>
      <c r="I32" s="9">
        <v>87.35</v>
      </c>
      <c r="J32" s="9">
        <v>40.46</v>
      </c>
      <c r="K32" s="10">
        <v>4.04</v>
      </c>
      <c r="L32" s="9">
        <v>64.62</v>
      </c>
      <c r="M32" s="9">
        <v>42.11</v>
      </c>
      <c r="N32" s="9">
        <v>36.07</v>
      </c>
      <c r="O32" s="9">
        <v>68.2</v>
      </c>
      <c r="P32" s="9">
        <v>64.819999999999993</v>
      </c>
      <c r="Q32" s="9">
        <f>(C32+D32+F32+G32+I32+J32+L32+M32+N32+O32+P32)/11</f>
        <v>54.523636363636363</v>
      </c>
      <c r="R32" s="9">
        <v>40.42</v>
      </c>
      <c r="S32" s="9"/>
    </row>
    <row r="33" spans="1:101" x14ac:dyDescent="0.2">
      <c r="A33" t="s">
        <v>12</v>
      </c>
      <c r="B33" s="9">
        <v>3.33</v>
      </c>
      <c r="C33" s="9">
        <v>28.74</v>
      </c>
      <c r="D33" s="9">
        <v>2</v>
      </c>
      <c r="E33" s="9">
        <v>8.84</v>
      </c>
      <c r="F33" s="9">
        <v>0.99</v>
      </c>
      <c r="G33" s="9">
        <v>73.319999999999993</v>
      </c>
      <c r="H33" s="9">
        <v>8.01</v>
      </c>
      <c r="I33" s="9">
        <v>3.77</v>
      </c>
      <c r="J33" s="9">
        <v>9.07</v>
      </c>
      <c r="K33" s="9">
        <v>1.01</v>
      </c>
      <c r="L33" s="9">
        <v>18.32</v>
      </c>
      <c r="M33" s="9">
        <v>3.91</v>
      </c>
      <c r="N33" s="9">
        <v>2.14</v>
      </c>
      <c r="O33" s="9">
        <v>2.36</v>
      </c>
      <c r="P33" s="9">
        <v>0.52</v>
      </c>
      <c r="Q33" s="9">
        <f t="shared" si="48"/>
        <v>11.088666666666665</v>
      </c>
      <c r="R33" s="9">
        <v>8.64</v>
      </c>
      <c r="S33" s="9"/>
    </row>
    <row r="34" spans="1:101" x14ac:dyDescent="0.2">
      <c r="A34" t="s">
        <v>13</v>
      </c>
      <c r="B34" s="9">
        <v>28.05</v>
      </c>
      <c r="C34" s="9">
        <v>37.74</v>
      </c>
      <c r="D34" s="10">
        <v>1.84</v>
      </c>
      <c r="E34" s="9">
        <v>66.930000000000007</v>
      </c>
      <c r="F34" s="9">
        <v>6.79</v>
      </c>
      <c r="G34" s="9">
        <v>17.37</v>
      </c>
      <c r="H34" s="9">
        <v>15.71</v>
      </c>
      <c r="I34" s="9">
        <v>5.81</v>
      </c>
      <c r="J34" s="9">
        <v>7.11</v>
      </c>
      <c r="K34" s="10">
        <v>0.34</v>
      </c>
      <c r="L34" s="9">
        <v>54.29</v>
      </c>
      <c r="M34" s="9">
        <v>9.6</v>
      </c>
      <c r="N34" s="10">
        <v>0.53</v>
      </c>
      <c r="O34" s="9">
        <v>41.6</v>
      </c>
      <c r="P34" s="9">
        <v>51.22</v>
      </c>
      <c r="Q34" s="9">
        <f>(C34+E34+F34+G34+H34+I34+J34+L34+M34+O34+P34)/11</f>
        <v>28.560909090909096</v>
      </c>
      <c r="R34" s="9">
        <v>22.37</v>
      </c>
      <c r="S34" s="9"/>
    </row>
    <row r="35" spans="1:101" x14ac:dyDescent="0.2">
      <c r="A35" t="s">
        <v>14</v>
      </c>
      <c r="B35" s="9">
        <v>55.37</v>
      </c>
      <c r="C35" s="9">
        <v>54.96</v>
      </c>
      <c r="D35" s="9">
        <v>58.63</v>
      </c>
      <c r="E35" s="9">
        <v>64.77</v>
      </c>
      <c r="F35" s="9">
        <v>76.95</v>
      </c>
      <c r="G35" s="9">
        <v>33.729999999999997</v>
      </c>
      <c r="H35" s="9">
        <v>22.59</v>
      </c>
      <c r="I35" s="9">
        <v>62.86</v>
      </c>
      <c r="J35" s="9">
        <v>161.94999999999999</v>
      </c>
      <c r="K35" s="9">
        <v>81.69</v>
      </c>
      <c r="L35" s="9">
        <v>76.42</v>
      </c>
      <c r="M35" s="9">
        <v>69.58</v>
      </c>
      <c r="N35" s="9">
        <v>72.459999999999994</v>
      </c>
      <c r="O35" s="9">
        <v>47.12</v>
      </c>
      <c r="P35" s="9">
        <v>38.770000000000003</v>
      </c>
      <c r="Q35" s="9">
        <f t="shared" si="48"/>
        <v>65.19</v>
      </c>
      <c r="R35" s="9">
        <v>79.92</v>
      </c>
      <c r="S35" s="9"/>
    </row>
    <row r="36" spans="1:101" x14ac:dyDescent="0.2">
      <c r="A36" t="s">
        <v>15</v>
      </c>
      <c r="B36" s="9">
        <v>68.03</v>
      </c>
      <c r="C36" s="9">
        <v>74.42</v>
      </c>
      <c r="D36" s="9">
        <v>68.650000000000006</v>
      </c>
      <c r="E36" s="9">
        <v>94.39</v>
      </c>
      <c r="F36" s="9">
        <v>60.79</v>
      </c>
      <c r="G36" s="9">
        <v>21.62</v>
      </c>
      <c r="H36" s="9">
        <v>33.08</v>
      </c>
      <c r="I36" s="9">
        <v>56.22</v>
      </c>
      <c r="J36" s="9">
        <v>84.76</v>
      </c>
      <c r="K36" s="9">
        <v>57.47</v>
      </c>
      <c r="L36" s="9">
        <v>76.05</v>
      </c>
      <c r="M36" s="9">
        <v>100.58</v>
      </c>
      <c r="N36" s="9">
        <v>85.78</v>
      </c>
      <c r="O36" s="9">
        <v>17.45</v>
      </c>
      <c r="P36" s="9">
        <v>10.41</v>
      </c>
      <c r="Q36" s="9">
        <f t="shared" si="48"/>
        <v>60.646666666666668</v>
      </c>
      <c r="R36" s="9">
        <v>67.94</v>
      </c>
      <c r="S36" s="9"/>
    </row>
    <row r="37" spans="1:101" x14ac:dyDescent="0.2">
      <c r="A37" t="s">
        <v>16</v>
      </c>
      <c r="B37" s="9">
        <v>45.4</v>
      </c>
      <c r="C37" s="9">
        <v>132.85</v>
      </c>
      <c r="D37" s="9">
        <v>24.56</v>
      </c>
      <c r="E37" s="9">
        <v>50.72</v>
      </c>
      <c r="F37" s="9">
        <v>76.59</v>
      </c>
      <c r="G37" s="9">
        <v>71.69</v>
      </c>
      <c r="H37" s="9">
        <v>4.7</v>
      </c>
      <c r="I37" s="9">
        <v>52.59</v>
      </c>
      <c r="J37" s="9">
        <v>144.30000000000001</v>
      </c>
      <c r="K37" s="9">
        <v>16.829999999999998</v>
      </c>
      <c r="L37" s="9">
        <v>84.26</v>
      </c>
      <c r="M37" s="9">
        <v>134.91999999999999</v>
      </c>
      <c r="N37" s="9">
        <v>62.41</v>
      </c>
      <c r="O37" s="9">
        <v>148.18</v>
      </c>
      <c r="P37" s="9">
        <v>178.92</v>
      </c>
      <c r="Q37" s="9">
        <f t="shared" si="48"/>
        <v>81.928000000000011</v>
      </c>
      <c r="R37" s="9">
        <v>49.48</v>
      </c>
      <c r="S37" s="9"/>
    </row>
    <row r="38" spans="1:101" x14ac:dyDescent="0.2">
      <c r="A38" t="s">
        <v>19</v>
      </c>
      <c r="B38" s="9">
        <f t="shared" ref="B38:P38" si="49">SUM(B23:B37)</f>
        <v>879.49999999999989</v>
      </c>
      <c r="C38" s="9">
        <f t="shared" si="49"/>
        <v>1271.05</v>
      </c>
      <c r="D38" s="9">
        <f t="shared" si="49"/>
        <v>941.21999999999991</v>
      </c>
      <c r="E38" s="9">
        <f t="shared" si="49"/>
        <v>931.62</v>
      </c>
      <c r="F38" s="9">
        <f t="shared" si="49"/>
        <v>925.89</v>
      </c>
      <c r="G38" s="9">
        <f t="shared" si="49"/>
        <v>892.69</v>
      </c>
      <c r="H38" s="9">
        <f t="shared" si="49"/>
        <v>824.69</v>
      </c>
      <c r="I38" s="9">
        <f t="shared" si="49"/>
        <v>882.2800000000002</v>
      </c>
      <c r="J38" s="9">
        <f t="shared" si="49"/>
        <v>1266.45</v>
      </c>
      <c r="K38" s="9">
        <f t="shared" si="49"/>
        <v>750.69999999999993</v>
      </c>
      <c r="L38" s="9">
        <f t="shared" si="49"/>
        <v>1237.23</v>
      </c>
      <c r="M38" s="9">
        <f t="shared" si="49"/>
        <v>987.8900000000001</v>
      </c>
      <c r="N38" s="9">
        <f t="shared" si="49"/>
        <v>955.37999999999988</v>
      </c>
      <c r="O38" s="9">
        <f t="shared" si="49"/>
        <v>1230.3</v>
      </c>
      <c r="P38" s="9">
        <f t="shared" si="49"/>
        <v>1171.81</v>
      </c>
      <c r="Q38" s="9">
        <f t="shared" si="48"/>
        <v>1009.9133333333333</v>
      </c>
      <c r="R38" s="9">
        <f>SUM(R23:R37)</f>
        <v>892.50999999999976</v>
      </c>
      <c r="S38" s="15"/>
    </row>
    <row r="39" spans="1:101" x14ac:dyDescent="0.2">
      <c r="A39" s="17" t="s">
        <v>57</v>
      </c>
    </row>
    <row r="41" spans="1:101" x14ac:dyDescent="0.2">
      <c r="A41" s="3" t="s">
        <v>34</v>
      </c>
      <c r="B41" t="s">
        <v>17</v>
      </c>
      <c r="C41" t="s">
        <v>18</v>
      </c>
      <c r="D41" t="s">
        <v>20</v>
      </c>
      <c r="E41" t="s">
        <v>21</v>
      </c>
      <c r="F41" t="s">
        <v>22</v>
      </c>
      <c r="G41" t="s">
        <v>23</v>
      </c>
      <c r="H41" t="s">
        <v>24</v>
      </c>
      <c r="I41" t="s">
        <v>25</v>
      </c>
      <c r="J41" t="s">
        <v>26</v>
      </c>
      <c r="K41" t="s">
        <v>27</v>
      </c>
      <c r="L41" t="s">
        <v>28</v>
      </c>
      <c r="M41" t="s">
        <v>29</v>
      </c>
      <c r="N41" t="s">
        <v>30</v>
      </c>
      <c r="O41" t="s">
        <v>31</v>
      </c>
      <c r="P41" t="s">
        <v>32</v>
      </c>
      <c r="Q41" s="3" t="s">
        <v>35</v>
      </c>
      <c r="R41" s="3" t="s">
        <v>33</v>
      </c>
      <c r="AA41" s="1"/>
      <c r="AB41" s="1"/>
      <c r="AC41" s="1"/>
      <c r="AD41" s="1"/>
      <c r="AE41" s="1"/>
      <c r="AF41" s="1"/>
      <c r="AG41" s="1"/>
      <c r="AH41" s="1"/>
      <c r="AI41" s="1"/>
    </row>
    <row r="42" spans="1:101" ht="13.5" customHeight="1" x14ac:dyDescent="0.2">
      <c r="A42" t="s">
        <v>2</v>
      </c>
      <c r="B42" s="1">
        <v>0.1091</v>
      </c>
      <c r="C42" s="1">
        <v>9.9599999999999994E-2</v>
      </c>
      <c r="D42" s="1">
        <v>0.1061</v>
      </c>
      <c r="E42" s="1">
        <v>0.104</v>
      </c>
      <c r="F42" s="1">
        <v>5.79E-2</v>
      </c>
      <c r="G42" s="1">
        <v>8.9700000000000002E-2</v>
      </c>
      <c r="H42" s="1">
        <v>9.2299999999999993E-2</v>
      </c>
      <c r="I42" s="1">
        <v>7.0400000000000004E-2</v>
      </c>
      <c r="J42" s="1">
        <v>8.3400000000000002E-2</v>
      </c>
      <c r="K42" s="1">
        <v>0.16850000000000001</v>
      </c>
      <c r="L42" s="1">
        <v>6.9500000000000006E-2</v>
      </c>
      <c r="M42" s="1">
        <v>9.9599999999999994E-2</v>
      </c>
      <c r="N42" s="1">
        <v>0.11360000000000001</v>
      </c>
      <c r="O42" s="1">
        <v>9.6500000000000002E-2</v>
      </c>
      <c r="P42" s="1">
        <v>9.2999999999999999E-2</v>
      </c>
      <c r="Q42" s="4">
        <f t="shared" ref="Q42:Q57" si="50">AVERAGE(B42:P42)</f>
        <v>9.6879999999999994E-2</v>
      </c>
      <c r="R42" s="5">
        <v>8.7300000000000003E-2</v>
      </c>
      <c r="S42" s="1"/>
      <c r="AC42" s="1"/>
      <c r="AD42" s="1"/>
      <c r="AE42" s="1"/>
      <c r="AF42" s="1"/>
      <c r="AG42" s="1"/>
      <c r="AH42" s="1"/>
      <c r="AI42" s="1"/>
      <c r="BA42" s="1"/>
      <c r="BB42" s="1"/>
      <c r="BY42" s="1"/>
      <c r="BZ42" s="1"/>
      <c r="CR42" s="1"/>
      <c r="CS42" s="1"/>
      <c r="CW42" s="1"/>
    </row>
    <row r="43" spans="1:101" x14ac:dyDescent="0.2">
      <c r="A43" t="s">
        <v>3</v>
      </c>
      <c r="B43" s="1">
        <v>0.2205</v>
      </c>
      <c r="C43" s="1">
        <v>0.22389999999999999</v>
      </c>
      <c r="D43" s="1">
        <v>0.21</v>
      </c>
      <c r="E43" s="1">
        <v>0.18609999999999999</v>
      </c>
      <c r="F43" s="1">
        <v>0.1925</v>
      </c>
      <c r="G43" s="1">
        <v>0.22939999999999999</v>
      </c>
      <c r="H43" s="1">
        <v>0.30969999999999998</v>
      </c>
      <c r="I43" s="1">
        <v>0.22109999999999999</v>
      </c>
      <c r="J43" s="1">
        <v>0.1714</v>
      </c>
      <c r="K43" s="1">
        <v>0.32619999999999999</v>
      </c>
      <c r="L43" s="1">
        <v>0.26679999999999998</v>
      </c>
      <c r="M43" s="1">
        <v>0.22159999999999999</v>
      </c>
      <c r="N43" s="1">
        <v>0.20530000000000001</v>
      </c>
      <c r="O43" s="1">
        <v>0.2389</v>
      </c>
      <c r="P43" s="1">
        <v>0.25509999999999999</v>
      </c>
      <c r="Q43" s="4">
        <f t="shared" si="50"/>
        <v>0.2319</v>
      </c>
      <c r="R43" s="5">
        <v>0.18709999999999999</v>
      </c>
      <c r="S43" s="1"/>
      <c r="AC43" s="1"/>
      <c r="AD43" s="1"/>
      <c r="AE43" s="1"/>
      <c r="AF43" s="1"/>
      <c r="AG43" s="1"/>
      <c r="AH43" s="1"/>
      <c r="AI43" s="1"/>
      <c r="BA43" s="1"/>
      <c r="BB43" s="1"/>
      <c r="BY43" s="1"/>
      <c r="BZ43" s="1"/>
      <c r="CR43" s="1"/>
      <c r="CS43" s="1"/>
      <c r="CW43" s="1"/>
    </row>
    <row r="44" spans="1:101" x14ac:dyDescent="0.2">
      <c r="A44" t="s">
        <v>4</v>
      </c>
      <c r="B44" s="1">
        <v>0.14399999999999999</v>
      </c>
      <c r="C44" s="1">
        <v>0.15129999999999999</v>
      </c>
      <c r="D44" s="1">
        <v>0.1371</v>
      </c>
      <c r="E44" s="1">
        <v>0.12479999999999999</v>
      </c>
      <c r="F44" s="1">
        <v>0.1084</v>
      </c>
      <c r="G44" s="1">
        <v>0.1321</v>
      </c>
      <c r="H44" s="1">
        <v>0.1406</v>
      </c>
      <c r="I44" s="1">
        <v>0.1246</v>
      </c>
      <c r="J44" s="1">
        <v>0.1537</v>
      </c>
      <c r="K44" s="1">
        <v>8.6300000000000002E-2</v>
      </c>
      <c r="L44" s="1">
        <v>0.14549999999999999</v>
      </c>
      <c r="M44" s="1">
        <v>0.14080000000000001</v>
      </c>
      <c r="N44" s="1">
        <v>0.16239999999999999</v>
      </c>
      <c r="O44" s="1">
        <v>0.1691</v>
      </c>
      <c r="P44" s="1">
        <v>0.1827</v>
      </c>
      <c r="Q44" s="4">
        <f t="shared" si="50"/>
        <v>0.14022666666666664</v>
      </c>
      <c r="R44" s="5">
        <v>0.16320000000000001</v>
      </c>
      <c r="S44" s="1"/>
      <c r="AC44" s="1"/>
      <c r="AD44" s="1"/>
      <c r="AE44" s="1"/>
      <c r="AF44" s="1"/>
      <c r="AG44" s="1"/>
      <c r="AH44" s="1"/>
      <c r="AI44" s="1"/>
      <c r="BA44" s="1"/>
      <c r="BB44" s="1"/>
      <c r="BY44" s="1"/>
      <c r="BZ44" s="1"/>
      <c r="CR44" s="1"/>
      <c r="CS44" s="1"/>
      <c r="CW44" s="1"/>
    </row>
    <row r="45" spans="1:101" x14ac:dyDescent="0.2">
      <c r="A45" t="s">
        <v>5</v>
      </c>
      <c r="B45" s="1">
        <v>0</v>
      </c>
      <c r="C45" s="1">
        <v>1.5E-3</v>
      </c>
      <c r="D45" s="1">
        <v>6.4899999999999999E-2</v>
      </c>
      <c r="E45" s="1">
        <v>2.1600000000000001E-2</v>
      </c>
      <c r="F45" s="1">
        <v>8.1000000000000003E-2</v>
      </c>
      <c r="G45" s="1">
        <v>3.9300000000000002E-2</v>
      </c>
      <c r="H45" s="1">
        <v>4.7600000000000003E-2</v>
      </c>
      <c r="I45" s="1">
        <v>4.2599999999999999E-2</v>
      </c>
      <c r="J45" s="1">
        <v>0</v>
      </c>
      <c r="K45" s="1">
        <v>1.9699999999999999E-2</v>
      </c>
      <c r="L45" s="1">
        <v>3.2599999999999997E-2</v>
      </c>
      <c r="M45" s="1">
        <v>2.3E-3</v>
      </c>
      <c r="N45" s="1">
        <v>1.4800000000000001E-2</v>
      </c>
      <c r="O45" s="1">
        <v>6.3200000000000006E-2</v>
      </c>
      <c r="P45" s="1">
        <v>1.6299999999999999E-2</v>
      </c>
      <c r="Q45" s="4">
        <f t="shared" si="50"/>
        <v>2.9826666666666668E-2</v>
      </c>
      <c r="R45" s="5">
        <v>1.77E-2</v>
      </c>
      <c r="S45" s="1"/>
      <c r="AC45" s="1"/>
      <c r="AD45" s="1"/>
      <c r="AE45" s="1"/>
      <c r="AF45" s="1"/>
      <c r="AG45" s="1"/>
      <c r="AH45" s="1"/>
      <c r="AI45" s="1"/>
      <c r="BA45" s="1"/>
      <c r="BB45" s="1"/>
      <c r="BY45" s="1"/>
      <c r="BZ45" s="1"/>
      <c r="CR45" s="1"/>
      <c r="CS45" s="1"/>
      <c r="CW45" s="1"/>
    </row>
    <row r="46" spans="1:101" x14ac:dyDescent="0.2">
      <c r="A46" t="s">
        <v>6</v>
      </c>
      <c r="B46" s="1">
        <v>1.44E-2</v>
      </c>
      <c r="C46" s="1">
        <v>1.44E-2</v>
      </c>
      <c r="D46" s="1">
        <v>2.12E-2</v>
      </c>
      <c r="E46" s="1">
        <v>3.8899999999999997E-2</v>
      </c>
      <c r="F46" s="1">
        <v>1.4999999999999999E-2</v>
      </c>
      <c r="G46" s="1">
        <v>5.4699999999999999E-2</v>
      </c>
      <c r="H46" s="1">
        <v>5.5500000000000001E-2</v>
      </c>
      <c r="I46" s="1">
        <v>1.5900000000000001E-2</v>
      </c>
      <c r="J46" s="1">
        <v>9.7999999999999997E-3</v>
      </c>
      <c r="K46" s="1">
        <v>2.3400000000000001E-2</v>
      </c>
      <c r="L46" s="1">
        <v>3.3599999999999998E-2</v>
      </c>
      <c r="M46" s="1">
        <v>1.01E-2</v>
      </c>
      <c r="N46" s="1">
        <v>2.98E-2</v>
      </c>
      <c r="O46" s="1">
        <v>2.5600000000000001E-2</v>
      </c>
      <c r="P46" s="1">
        <v>1.9199999999999998E-2</v>
      </c>
      <c r="Q46" s="4">
        <f t="shared" si="50"/>
        <v>2.5433333333333332E-2</v>
      </c>
      <c r="R46" s="5">
        <v>1.32E-2</v>
      </c>
      <c r="S46" s="1"/>
      <c r="AC46" s="1"/>
      <c r="AD46" s="1"/>
      <c r="AE46" s="1"/>
      <c r="AF46" s="1"/>
      <c r="AG46" s="1"/>
      <c r="AH46" s="1"/>
      <c r="AI46" s="1"/>
      <c r="BA46" s="1"/>
      <c r="BB46" s="1"/>
      <c r="BY46" s="1"/>
      <c r="BZ46" s="1"/>
      <c r="CR46" s="1"/>
      <c r="CS46" s="1"/>
      <c r="CW46" s="1"/>
    </row>
    <row r="47" spans="1:101" x14ac:dyDescent="0.2">
      <c r="A47" t="s">
        <v>7</v>
      </c>
      <c r="B47" s="1">
        <v>9.4500000000000001E-2</v>
      </c>
      <c r="C47" s="1">
        <v>8.5500000000000007E-2</v>
      </c>
      <c r="D47" s="1">
        <v>0.14449999999999999</v>
      </c>
      <c r="E47" s="1">
        <v>7.8700000000000006E-2</v>
      </c>
      <c r="F47" s="1">
        <v>9.2399999999999996E-2</v>
      </c>
      <c r="G47" s="1">
        <v>7.0900000000000005E-2</v>
      </c>
      <c r="H47" s="1">
        <v>0.1028</v>
      </c>
      <c r="I47" s="1">
        <v>7.4999999999999997E-2</v>
      </c>
      <c r="J47" s="1">
        <v>9.6299999999999997E-2</v>
      </c>
      <c r="K47" s="1">
        <v>0.1019</v>
      </c>
      <c r="L47" s="1">
        <v>6.7199999999999996E-2</v>
      </c>
      <c r="M47" s="1">
        <v>7.9299999999999995E-2</v>
      </c>
      <c r="N47" s="1">
        <v>0.11210000000000001</v>
      </c>
      <c r="O47" s="1">
        <v>6.3399999999999998E-2</v>
      </c>
      <c r="P47" s="1">
        <v>6.3899999999999998E-2</v>
      </c>
      <c r="Q47" s="4">
        <f t="shared" si="50"/>
        <v>8.856E-2</v>
      </c>
      <c r="R47" s="5">
        <v>8.4199999999999997E-2</v>
      </c>
      <c r="S47" s="1"/>
      <c r="AC47" s="1"/>
      <c r="AD47" s="1"/>
      <c r="AE47" s="1"/>
      <c r="AF47" s="1"/>
      <c r="AG47" s="1"/>
      <c r="AH47" s="1"/>
      <c r="AI47" s="1"/>
      <c r="BA47" s="1"/>
      <c r="BB47" s="1"/>
      <c r="BY47" s="1"/>
      <c r="BZ47" s="1"/>
      <c r="CR47" s="1"/>
      <c r="CS47" s="1"/>
      <c r="CW47" s="1"/>
    </row>
    <row r="48" spans="1:101" x14ac:dyDescent="0.2">
      <c r="A48" t="s">
        <v>8</v>
      </c>
      <c r="B48" s="1">
        <v>9.2999999999999999E-2</v>
      </c>
      <c r="C48" s="1">
        <v>8.2600000000000007E-2</v>
      </c>
      <c r="D48" s="1">
        <v>5.5800000000000002E-2</v>
      </c>
      <c r="E48" s="1">
        <v>0.11</v>
      </c>
      <c r="F48" s="1">
        <v>5.2999999999999999E-2</v>
      </c>
      <c r="G48" s="1">
        <v>8.2900000000000001E-2</v>
      </c>
      <c r="H48" s="1">
        <v>8.8300000000000003E-2</v>
      </c>
      <c r="I48" s="1">
        <v>9.5100000000000004E-2</v>
      </c>
      <c r="J48" s="1">
        <v>5.4600000000000003E-2</v>
      </c>
      <c r="K48" s="1">
        <v>4.9299999999999997E-2</v>
      </c>
      <c r="L48" s="1">
        <v>5.6300000000000003E-2</v>
      </c>
      <c r="M48" s="1">
        <v>3.5000000000000003E-2</v>
      </c>
      <c r="N48" s="1">
        <v>4.9799999999999997E-2</v>
      </c>
      <c r="O48" s="1">
        <v>3.4599999999999999E-2</v>
      </c>
      <c r="P48" s="1">
        <v>5.4100000000000002E-2</v>
      </c>
      <c r="Q48" s="4">
        <f t="shared" si="50"/>
        <v>6.6293333333333329E-2</v>
      </c>
      <c r="R48" s="5">
        <v>9.9299999999999999E-2</v>
      </c>
      <c r="S48" s="1"/>
      <c r="AC48" s="1"/>
      <c r="AD48" s="1"/>
      <c r="AE48" s="1"/>
      <c r="AF48" s="1"/>
      <c r="AG48" s="1"/>
      <c r="AH48" s="1"/>
      <c r="AI48" s="1"/>
      <c r="BA48" s="1"/>
      <c r="BB48" s="1"/>
      <c r="BY48" s="1"/>
      <c r="BZ48" s="1"/>
      <c r="CR48" s="1"/>
      <c r="CS48" s="1"/>
      <c r="CW48" s="1"/>
    </row>
    <row r="49" spans="1:101" x14ac:dyDescent="0.2">
      <c r="A49" t="s">
        <v>9</v>
      </c>
      <c r="B49" s="1">
        <v>3.6499999999999998E-2</v>
      </c>
      <c r="C49" s="1">
        <v>2.98E-2</v>
      </c>
      <c r="D49" s="1">
        <v>3.3799999999999997E-2</v>
      </c>
      <c r="E49" s="1">
        <v>2.3199999999999998E-2</v>
      </c>
      <c r="F49" s="1">
        <v>7.3800000000000004E-2</v>
      </c>
      <c r="G49" s="1">
        <v>1.7899999999999999E-2</v>
      </c>
      <c r="H49" s="1">
        <v>6.0600000000000001E-2</v>
      </c>
      <c r="I49" s="1">
        <v>4.7800000000000002E-2</v>
      </c>
      <c r="J49" s="1">
        <v>4.07E-2</v>
      </c>
      <c r="K49" s="1">
        <v>9.9000000000000008E-3</v>
      </c>
      <c r="L49" s="1">
        <v>2.5000000000000001E-2</v>
      </c>
      <c r="M49" s="1">
        <v>2.9600000000000001E-2</v>
      </c>
      <c r="N49" s="1">
        <v>1.89E-2</v>
      </c>
      <c r="O49" s="1">
        <v>4.4600000000000001E-2</v>
      </c>
      <c r="P49" s="1">
        <v>2.1700000000000001E-2</v>
      </c>
      <c r="Q49" s="4">
        <f t="shared" si="50"/>
        <v>3.4253333333333344E-2</v>
      </c>
      <c r="R49" s="5">
        <v>4.7E-2</v>
      </c>
      <c r="S49" s="1"/>
      <c r="AC49" s="1"/>
      <c r="AD49" s="1"/>
      <c r="AE49" s="1"/>
      <c r="AF49" s="1"/>
      <c r="AG49" s="1"/>
      <c r="AH49" s="1"/>
      <c r="AI49" s="1"/>
      <c r="BA49" s="1"/>
      <c r="BB49" s="1"/>
      <c r="BY49" s="1"/>
      <c r="BZ49" s="1"/>
      <c r="CR49" s="1"/>
      <c r="CS49" s="1"/>
      <c r="CW49" s="1"/>
    </row>
    <row r="50" spans="1:101" x14ac:dyDescent="0.2">
      <c r="A50" t="s">
        <v>10</v>
      </c>
      <c r="B50" s="1">
        <v>8.0000000000000004E-4</v>
      </c>
      <c r="C50" s="1">
        <v>6.1000000000000004E-3</v>
      </c>
      <c r="D50" s="1">
        <v>2.3999999999999998E-3</v>
      </c>
      <c r="E50" s="1">
        <v>5.1999999999999998E-3</v>
      </c>
      <c r="F50" s="1">
        <v>3.56E-2</v>
      </c>
      <c r="G50" s="1">
        <v>0</v>
      </c>
      <c r="H50" s="1">
        <v>0</v>
      </c>
      <c r="I50" s="1">
        <v>3.3999999999999998E-3</v>
      </c>
      <c r="J50" s="1">
        <v>3.6499999999999998E-2</v>
      </c>
      <c r="K50" s="1">
        <v>0</v>
      </c>
      <c r="L50" s="1">
        <v>1.1999999999999999E-3</v>
      </c>
      <c r="M50" s="1">
        <v>1.67E-2</v>
      </c>
      <c r="N50" s="1">
        <v>2.1700000000000001E-2</v>
      </c>
      <c r="O50" s="1">
        <v>0</v>
      </c>
      <c r="P50" s="1">
        <v>0</v>
      </c>
      <c r="Q50" s="4">
        <f t="shared" si="50"/>
        <v>8.6400000000000001E-3</v>
      </c>
      <c r="R50" s="5">
        <v>0</v>
      </c>
      <c r="S50" s="1"/>
      <c r="AC50" s="1"/>
      <c r="AD50" s="1"/>
      <c r="AE50" s="1"/>
      <c r="AF50" s="1"/>
      <c r="AG50" s="1"/>
      <c r="AH50" s="1"/>
      <c r="AI50" s="1"/>
      <c r="BA50" s="1"/>
      <c r="BB50" s="1"/>
      <c r="BY50" s="1"/>
      <c r="BZ50" s="1"/>
      <c r="CR50" s="1"/>
      <c r="CS50" s="1"/>
      <c r="CW50" s="1"/>
    </row>
    <row r="51" spans="1:101" x14ac:dyDescent="0.2">
      <c r="A51" t="s">
        <v>11</v>
      </c>
      <c r="B51" s="1">
        <v>5.9700000000000003E-2</v>
      </c>
      <c r="C51" s="1">
        <v>4.6899999999999997E-2</v>
      </c>
      <c r="D51" s="1">
        <v>5.8799999999999998E-2</v>
      </c>
      <c r="E51" s="1">
        <v>8.9999999999999998E-4</v>
      </c>
      <c r="F51" s="1">
        <v>5.0500000000000003E-2</v>
      </c>
      <c r="G51" s="1">
        <v>3.8300000000000001E-2</v>
      </c>
      <c r="H51" s="1">
        <v>5.9999999999999995E-4</v>
      </c>
      <c r="I51" s="1">
        <v>9.9000000000000005E-2</v>
      </c>
      <c r="J51" s="1">
        <v>3.2000000000000001E-2</v>
      </c>
      <c r="K51" s="1">
        <v>5.4000000000000003E-3</v>
      </c>
      <c r="L51" s="1">
        <v>5.2200000000000003E-2</v>
      </c>
      <c r="M51" s="1">
        <v>4.2599999999999999E-2</v>
      </c>
      <c r="N51" s="1">
        <v>3.7699999999999997E-2</v>
      </c>
      <c r="O51" s="1">
        <v>5.5399999999999998E-2</v>
      </c>
      <c r="P51" s="1">
        <v>5.5300000000000002E-2</v>
      </c>
      <c r="Q51" s="4">
        <f t="shared" si="50"/>
        <v>4.235333333333334E-2</v>
      </c>
      <c r="R51" s="5">
        <v>4.53E-2</v>
      </c>
      <c r="S51" s="1"/>
      <c r="AC51" s="1"/>
      <c r="AD51" s="1"/>
      <c r="AE51" s="1"/>
      <c r="AF51" s="1"/>
      <c r="AG51" s="1"/>
      <c r="AH51" s="1"/>
      <c r="AI51" s="1"/>
      <c r="BA51" s="1"/>
      <c r="BB51" s="1"/>
      <c r="BY51" s="1"/>
      <c r="BZ51" s="1"/>
      <c r="CR51" s="1"/>
      <c r="CS51" s="1"/>
      <c r="CW51" s="1"/>
    </row>
    <row r="52" spans="1:101" x14ac:dyDescent="0.2">
      <c r="A52" t="s">
        <v>12</v>
      </c>
      <c r="B52" s="1">
        <v>3.8E-3</v>
      </c>
      <c r="C52" s="1">
        <v>2.2700000000000001E-2</v>
      </c>
      <c r="D52" s="1">
        <v>2.0999999999999999E-3</v>
      </c>
      <c r="E52" s="1">
        <v>9.4999999999999998E-3</v>
      </c>
      <c r="F52" s="1">
        <v>1.1000000000000001E-3</v>
      </c>
      <c r="G52" s="1">
        <v>8.1699999999999995E-2</v>
      </c>
      <c r="H52" s="1">
        <v>9.7000000000000003E-3</v>
      </c>
      <c r="I52" s="1">
        <v>4.3E-3</v>
      </c>
      <c r="J52" s="1">
        <v>7.1999999999999998E-3</v>
      </c>
      <c r="K52" s="1">
        <v>1.2999999999999999E-3</v>
      </c>
      <c r="L52" s="1">
        <v>1.4800000000000001E-2</v>
      </c>
      <c r="M52" s="1">
        <v>4.0000000000000001E-3</v>
      </c>
      <c r="N52" s="1">
        <v>2.2000000000000001E-3</v>
      </c>
      <c r="O52" s="1">
        <v>1.9E-3</v>
      </c>
      <c r="P52" s="1">
        <v>4.0000000000000002E-4</v>
      </c>
      <c r="Q52" s="4">
        <f t="shared" si="50"/>
        <v>1.1113333333333336E-2</v>
      </c>
      <c r="R52" s="5">
        <v>9.7000000000000003E-3</v>
      </c>
      <c r="S52" s="1"/>
      <c r="AC52" s="1"/>
      <c r="AD52" s="1"/>
      <c r="AE52" s="1"/>
      <c r="AF52" s="1"/>
      <c r="AG52" s="1"/>
      <c r="AH52" s="1"/>
      <c r="AI52" s="1"/>
      <c r="BA52" s="1"/>
      <c r="BB52" s="1"/>
      <c r="BY52" s="1"/>
      <c r="BZ52" s="1"/>
      <c r="CR52" s="1"/>
      <c r="CS52" s="1"/>
      <c r="CW52" s="1"/>
    </row>
    <row r="53" spans="1:101" x14ac:dyDescent="0.2">
      <c r="A53" t="s">
        <v>13</v>
      </c>
      <c r="B53" s="1">
        <v>3.1899999999999998E-2</v>
      </c>
      <c r="C53" s="1">
        <v>2.9499999999999998E-2</v>
      </c>
      <c r="D53" s="1">
        <v>2E-3</v>
      </c>
      <c r="E53" s="1">
        <v>7.1900000000000006E-2</v>
      </c>
      <c r="F53" s="1">
        <v>7.3000000000000001E-3</v>
      </c>
      <c r="G53" s="1">
        <v>1.9400000000000001E-2</v>
      </c>
      <c r="H53" s="1">
        <v>1.9E-2</v>
      </c>
      <c r="I53" s="1">
        <v>6.6E-3</v>
      </c>
      <c r="J53" s="1">
        <v>5.5999999999999999E-3</v>
      </c>
      <c r="K53" s="1">
        <v>5.0000000000000001E-4</v>
      </c>
      <c r="L53" s="1">
        <v>4.3900000000000002E-2</v>
      </c>
      <c r="M53" s="1">
        <v>9.7000000000000003E-3</v>
      </c>
      <c r="N53" s="1">
        <v>5.9999999999999995E-4</v>
      </c>
      <c r="O53" s="1">
        <v>3.3799999999999997E-2</v>
      </c>
      <c r="P53" s="1">
        <v>4.3700000000000003E-2</v>
      </c>
      <c r="Q53" s="4">
        <f t="shared" si="50"/>
        <v>2.1693333333333332E-2</v>
      </c>
      <c r="R53" s="5">
        <v>2.5100000000000001E-2</v>
      </c>
      <c r="S53" s="1"/>
      <c r="AC53" s="1"/>
      <c r="AD53" s="1"/>
      <c r="AE53" s="1"/>
      <c r="AF53" s="1"/>
      <c r="AG53" s="1"/>
      <c r="AH53" s="1"/>
      <c r="AI53" s="1"/>
      <c r="BA53" s="1"/>
      <c r="BB53" s="1"/>
      <c r="BY53" s="1"/>
      <c r="BZ53" s="1"/>
      <c r="CR53" s="1"/>
      <c r="CS53" s="1"/>
      <c r="CW53" s="1"/>
    </row>
    <row r="54" spans="1:101" x14ac:dyDescent="0.2">
      <c r="A54" t="s">
        <v>14</v>
      </c>
      <c r="B54" s="1">
        <v>6.3E-2</v>
      </c>
      <c r="C54" s="1">
        <v>4.3299999999999998E-2</v>
      </c>
      <c r="D54" s="1">
        <v>6.2300000000000001E-2</v>
      </c>
      <c r="E54" s="1">
        <v>6.9500000000000006E-2</v>
      </c>
      <c r="F54" s="1">
        <v>8.3000000000000004E-2</v>
      </c>
      <c r="G54" s="1">
        <v>3.7699999999999997E-2</v>
      </c>
      <c r="H54" s="1">
        <v>2.7400000000000001E-2</v>
      </c>
      <c r="I54" s="1">
        <v>7.1199999999999999E-2</v>
      </c>
      <c r="J54" s="1">
        <v>0.12790000000000001</v>
      </c>
      <c r="K54" s="1">
        <v>0.1085</v>
      </c>
      <c r="L54" s="1">
        <v>6.1800000000000001E-2</v>
      </c>
      <c r="M54" s="1">
        <v>7.0400000000000004E-2</v>
      </c>
      <c r="N54" s="1">
        <v>7.5800000000000006E-2</v>
      </c>
      <c r="O54" s="1">
        <v>3.8300000000000001E-2</v>
      </c>
      <c r="P54" s="1">
        <v>3.3099999999999997E-2</v>
      </c>
      <c r="Q54" s="4">
        <f t="shared" si="50"/>
        <v>6.4879999999999993E-2</v>
      </c>
      <c r="R54" s="5">
        <v>8.9599999999999999E-2</v>
      </c>
      <c r="S54" s="1"/>
      <c r="AC54" s="1"/>
      <c r="AD54" s="1"/>
      <c r="AE54" s="1"/>
      <c r="AF54" s="1"/>
      <c r="AG54" s="1"/>
      <c r="AH54" s="1"/>
      <c r="AI54" s="1"/>
      <c r="BA54" s="1"/>
      <c r="BB54" s="1"/>
      <c r="BY54" s="1"/>
      <c r="BZ54" s="1"/>
      <c r="CR54" s="1"/>
      <c r="CS54" s="1"/>
      <c r="CW54" s="1"/>
    </row>
    <row r="55" spans="1:101" x14ac:dyDescent="0.2">
      <c r="A55" t="s">
        <v>15</v>
      </c>
      <c r="B55" s="1">
        <v>7.7299999999999994E-2</v>
      </c>
      <c r="C55" s="1">
        <v>5.8599999999999999E-2</v>
      </c>
      <c r="D55" s="1">
        <v>7.2900000000000006E-2</v>
      </c>
      <c r="E55" s="1">
        <v>0.1013</v>
      </c>
      <c r="F55" s="1">
        <v>6.5699999999999995E-2</v>
      </c>
      <c r="G55" s="1">
        <v>2.4400000000000002E-2</v>
      </c>
      <c r="H55" s="1">
        <v>4.0099999999999997E-2</v>
      </c>
      <c r="I55" s="1">
        <v>6.3700000000000007E-2</v>
      </c>
      <c r="J55" s="1">
        <v>6.6900000000000001E-2</v>
      </c>
      <c r="K55" s="1">
        <v>7.6600000000000001E-2</v>
      </c>
      <c r="L55" s="1">
        <v>6.1499999999999999E-2</v>
      </c>
      <c r="M55" s="1">
        <v>0.1018</v>
      </c>
      <c r="N55" s="1">
        <v>8.9800000000000005E-2</v>
      </c>
      <c r="O55" s="1">
        <v>1.4200000000000001E-2</v>
      </c>
      <c r="P55" s="1">
        <v>8.8999999999999999E-3</v>
      </c>
      <c r="Q55" s="4">
        <f t="shared" si="50"/>
        <v>6.1579999999999989E-2</v>
      </c>
      <c r="R55" s="5">
        <v>7.6200000000000004E-2</v>
      </c>
      <c r="S55" s="1"/>
      <c r="AC55" s="1"/>
      <c r="AD55" s="1"/>
      <c r="AE55" s="1"/>
      <c r="AF55" s="1"/>
      <c r="AG55" s="1"/>
      <c r="AH55" s="1"/>
      <c r="AI55" s="1"/>
      <c r="BA55" s="1"/>
      <c r="BB55" s="1"/>
      <c r="BY55" s="1"/>
      <c r="BZ55" s="1"/>
      <c r="CR55" s="1"/>
      <c r="CS55" s="1"/>
      <c r="CW55" s="1"/>
    </row>
    <row r="56" spans="1:101" x14ac:dyDescent="0.2">
      <c r="A56" t="s">
        <v>16</v>
      </c>
      <c r="B56" s="1">
        <v>5.16E-2</v>
      </c>
      <c r="C56" s="1">
        <v>0.1042</v>
      </c>
      <c r="D56" s="1">
        <v>2.6100000000000002E-2</v>
      </c>
      <c r="E56" s="1">
        <v>5.45E-2</v>
      </c>
      <c r="F56" s="1">
        <v>8.2799999999999999E-2</v>
      </c>
      <c r="G56" s="1">
        <v>8.1600000000000006E-2</v>
      </c>
      <c r="H56" s="1">
        <v>5.7000000000000002E-3</v>
      </c>
      <c r="I56" s="1">
        <v>5.9400000000000001E-2</v>
      </c>
      <c r="J56" s="1">
        <v>0.1139</v>
      </c>
      <c r="K56" s="1">
        <v>2.24E-2</v>
      </c>
      <c r="L56" s="1">
        <v>6.8099999999999994E-2</v>
      </c>
      <c r="M56" s="1">
        <v>0.1366</v>
      </c>
      <c r="N56" s="1">
        <v>6.54E-2</v>
      </c>
      <c r="O56" s="1">
        <v>0.1206</v>
      </c>
      <c r="P56" s="1">
        <v>0.1527</v>
      </c>
      <c r="Q56" s="4">
        <f t="shared" si="50"/>
        <v>7.6373333333333335E-2</v>
      </c>
      <c r="R56" s="5">
        <v>5.5300000000000002E-2</v>
      </c>
      <c r="S56" s="1"/>
      <c r="AC56" s="1"/>
      <c r="AD56" s="1"/>
      <c r="AE56" s="1"/>
      <c r="AF56" s="1"/>
      <c r="AG56" s="1"/>
      <c r="AH56" s="1"/>
      <c r="AI56" s="1"/>
      <c r="BA56" s="1"/>
      <c r="BB56" s="1"/>
      <c r="BY56" s="1"/>
      <c r="BZ56" s="1"/>
      <c r="CR56" s="1"/>
      <c r="CS56" s="1"/>
      <c r="CW56" s="1"/>
    </row>
    <row r="57" spans="1:101" x14ac:dyDescent="0.2">
      <c r="A57" t="s">
        <v>19</v>
      </c>
      <c r="B57" s="1">
        <f t="shared" ref="B57:P57" si="51">SUM(B42:B56)</f>
        <v>1.0001</v>
      </c>
      <c r="C57" s="1">
        <f t="shared" si="51"/>
        <v>0.99990000000000001</v>
      </c>
      <c r="D57" s="1">
        <f t="shared" si="51"/>
        <v>0.99999999999999978</v>
      </c>
      <c r="E57" s="1">
        <f t="shared" si="51"/>
        <v>1.0000999999999998</v>
      </c>
      <c r="F57" s="1">
        <f t="shared" si="51"/>
        <v>0.99999999999999989</v>
      </c>
      <c r="G57" s="1">
        <f t="shared" si="51"/>
        <v>0.99999999999999989</v>
      </c>
      <c r="H57" s="1">
        <f t="shared" si="51"/>
        <v>0.99990000000000012</v>
      </c>
      <c r="I57" s="1">
        <f t="shared" si="51"/>
        <v>1.0000999999999998</v>
      </c>
      <c r="J57" s="1">
        <f t="shared" si="51"/>
        <v>0.9998999999999999</v>
      </c>
      <c r="K57" s="1">
        <f t="shared" si="51"/>
        <v>0.99990000000000001</v>
      </c>
      <c r="L57" s="1">
        <f t="shared" si="51"/>
        <v>1</v>
      </c>
      <c r="M57" s="1">
        <f t="shared" si="51"/>
        <v>1.0001</v>
      </c>
      <c r="N57" s="1">
        <f t="shared" si="51"/>
        <v>0.99990000000000001</v>
      </c>
      <c r="O57" s="1">
        <f t="shared" si="51"/>
        <v>1.0001</v>
      </c>
      <c r="P57" s="1">
        <f t="shared" si="51"/>
        <v>1.0001</v>
      </c>
      <c r="Q57" s="2">
        <f t="shared" si="50"/>
        <v>1.0000066666666667</v>
      </c>
      <c r="R57" s="1">
        <f>SUM(R42:R56)</f>
        <v>1.0002</v>
      </c>
      <c r="S57" s="1"/>
      <c r="AC57" s="1"/>
      <c r="AD57" s="1"/>
      <c r="AE57" s="1"/>
      <c r="AF57" s="1"/>
      <c r="AG57" s="1"/>
      <c r="AH57" s="1"/>
      <c r="AI57" s="1"/>
      <c r="BA57" s="1"/>
      <c r="BB57" s="1"/>
      <c r="BY57" s="1"/>
      <c r="BZ57" s="1"/>
      <c r="CR57" s="1"/>
      <c r="CS57" s="1"/>
      <c r="CW57" s="1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B22" sqref="B22"/>
    </sheetView>
  </sheetViews>
  <sheetFormatPr defaultRowHeight="12.75" x14ac:dyDescent="0.2"/>
  <cols>
    <col min="1" max="1" width="26.85546875" customWidth="1"/>
  </cols>
  <sheetData>
    <row r="1" spans="1:11" x14ac:dyDescent="0.2">
      <c r="A1" s="3" t="s">
        <v>34</v>
      </c>
      <c r="B1" s="7" t="s">
        <v>17</v>
      </c>
      <c r="C1" s="7" t="s">
        <v>18</v>
      </c>
      <c r="D1" s="7" t="s">
        <v>51</v>
      </c>
      <c r="E1" s="7" t="s">
        <v>49</v>
      </c>
      <c r="F1" s="7" t="s">
        <v>37</v>
      </c>
      <c r="G1" s="7" t="s">
        <v>23</v>
      </c>
      <c r="H1" s="7" t="s">
        <v>52</v>
      </c>
      <c r="I1" s="7" t="s">
        <v>54</v>
      </c>
      <c r="J1" s="7" t="s">
        <v>26</v>
      </c>
      <c r="K1" s="7" t="s">
        <v>39</v>
      </c>
    </row>
    <row r="2" spans="1:11" x14ac:dyDescent="0.2">
      <c r="A2" s="3" t="s">
        <v>58</v>
      </c>
      <c r="B2" s="7"/>
      <c r="C2" s="7"/>
      <c r="D2" s="7" t="s">
        <v>50</v>
      </c>
      <c r="E2" s="7" t="s">
        <v>48</v>
      </c>
      <c r="F2" s="7" t="s">
        <v>36</v>
      </c>
      <c r="G2" s="7"/>
      <c r="H2" s="7" t="s">
        <v>50</v>
      </c>
      <c r="I2" s="7" t="s">
        <v>53</v>
      </c>
      <c r="J2" s="7"/>
      <c r="K2" s="7" t="s">
        <v>38</v>
      </c>
    </row>
    <row r="3" spans="1:11" x14ac:dyDescent="0.2">
      <c r="A3" s="6" t="s">
        <v>2</v>
      </c>
      <c r="B3" s="13">
        <v>0.1091</v>
      </c>
      <c r="C3" s="13">
        <v>9.9599999999999994E-2</v>
      </c>
      <c r="D3" s="13">
        <v>0.1061</v>
      </c>
      <c r="E3" s="13">
        <v>0.104</v>
      </c>
      <c r="F3" s="13">
        <v>5.79E-2</v>
      </c>
      <c r="G3" s="13">
        <v>8.9700000000000002E-2</v>
      </c>
      <c r="H3" s="13">
        <v>9.2299999999999993E-2</v>
      </c>
      <c r="I3" s="13">
        <v>7.0400000000000004E-2</v>
      </c>
      <c r="J3" s="13">
        <v>8.3400000000000002E-2</v>
      </c>
      <c r="K3" s="13">
        <v>0.16850000000000001</v>
      </c>
    </row>
    <row r="4" spans="1:11" x14ac:dyDescent="0.2">
      <c r="A4" s="6" t="s">
        <v>3</v>
      </c>
      <c r="B4" s="13">
        <v>0.2205</v>
      </c>
      <c r="C4" s="13">
        <v>0.22389999999999999</v>
      </c>
      <c r="D4" s="13">
        <v>0.21</v>
      </c>
      <c r="E4" s="13">
        <v>0.18609999999999999</v>
      </c>
      <c r="F4" s="13">
        <v>0.1925</v>
      </c>
      <c r="G4" s="13">
        <v>0.22939999999999999</v>
      </c>
      <c r="H4" s="13">
        <v>0.30969999999999998</v>
      </c>
      <c r="I4" s="13">
        <v>0.22109999999999999</v>
      </c>
      <c r="J4" s="13">
        <v>0.1714</v>
      </c>
      <c r="K4" s="13">
        <v>0.32619999999999999</v>
      </c>
    </row>
    <row r="5" spans="1:11" x14ac:dyDescent="0.2">
      <c r="A5" s="6" t="s">
        <v>4</v>
      </c>
      <c r="B5" s="13">
        <v>0.14399999999999999</v>
      </c>
      <c r="C5" s="13">
        <v>0.15129999999999999</v>
      </c>
      <c r="D5" s="13">
        <v>0.1371</v>
      </c>
      <c r="E5" s="13">
        <v>0.12479999999999999</v>
      </c>
      <c r="F5" s="13">
        <v>0.1084</v>
      </c>
      <c r="G5" s="13">
        <v>0.1321</v>
      </c>
      <c r="H5" s="13">
        <v>0.1406</v>
      </c>
      <c r="I5" s="13">
        <v>0.1246</v>
      </c>
      <c r="J5" s="13">
        <v>0.1537</v>
      </c>
      <c r="K5" s="13">
        <v>8.6300000000000002E-2</v>
      </c>
    </row>
    <row r="6" spans="1:11" x14ac:dyDescent="0.2">
      <c r="A6" s="6" t="s">
        <v>5</v>
      </c>
      <c r="B6" s="13">
        <v>0</v>
      </c>
      <c r="C6" s="13">
        <v>1.5E-3</v>
      </c>
      <c r="D6" s="13">
        <v>6.4899999999999999E-2</v>
      </c>
      <c r="E6" s="13">
        <v>2.1600000000000001E-2</v>
      </c>
      <c r="F6" s="13">
        <v>8.1000000000000003E-2</v>
      </c>
      <c r="G6" s="13">
        <v>3.9300000000000002E-2</v>
      </c>
      <c r="H6" s="13">
        <v>4.7600000000000003E-2</v>
      </c>
      <c r="I6" s="13">
        <v>4.2599999999999999E-2</v>
      </c>
      <c r="J6" s="13">
        <v>0</v>
      </c>
      <c r="K6" s="13">
        <v>1.9699999999999999E-2</v>
      </c>
    </row>
    <row r="7" spans="1:11" x14ac:dyDescent="0.2">
      <c r="A7" s="6" t="s">
        <v>6</v>
      </c>
      <c r="B7" s="13">
        <v>1.44E-2</v>
      </c>
      <c r="C7" s="13">
        <v>1.44E-2</v>
      </c>
      <c r="D7" s="13">
        <v>2.12E-2</v>
      </c>
      <c r="E7" s="13">
        <v>3.8899999999999997E-2</v>
      </c>
      <c r="F7" s="13">
        <v>1.4999999999999999E-2</v>
      </c>
      <c r="G7" s="13">
        <v>5.4699999999999999E-2</v>
      </c>
      <c r="H7" s="13">
        <v>5.5500000000000001E-2</v>
      </c>
      <c r="I7" s="13">
        <v>1.5900000000000001E-2</v>
      </c>
      <c r="J7" s="13">
        <v>9.7999999999999997E-3</v>
      </c>
      <c r="K7" s="13">
        <v>2.3400000000000001E-2</v>
      </c>
    </row>
    <row r="8" spans="1:11" x14ac:dyDescent="0.2">
      <c r="A8" s="6" t="s">
        <v>7</v>
      </c>
      <c r="B8" s="13">
        <v>9.4500000000000001E-2</v>
      </c>
      <c r="C8" s="13">
        <v>8.5500000000000007E-2</v>
      </c>
      <c r="D8" s="13">
        <v>0.14449999999999999</v>
      </c>
      <c r="E8" s="13">
        <v>7.8700000000000006E-2</v>
      </c>
      <c r="F8" s="13">
        <v>9.2399999999999996E-2</v>
      </c>
      <c r="G8" s="13">
        <v>7.0900000000000005E-2</v>
      </c>
      <c r="H8" s="13">
        <v>0.1028</v>
      </c>
      <c r="I8" s="13">
        <v>7.4999999999999997E-2</v>
      </c>
      <c r="J8" s="13">
        <v>9.6299999999999997E-2</v>
      </c>
      <c r="K8" s="13">
        <v>0.1019</v>
      </c>
    </row>
    <row r="9" spans="1:11" x14ac:dyDescent="0.2">
      <c r="A9" s="6" t="s">
        <v>8</v>
      </c>
      <c r="B9" s="13">
        <v>9.2999999999999999E-2</v>
      </c>
      <c r="C9" s="13">
        <v>8.2600000000000007E-2</v>
      </c>
      <c r="D9" s="13">
        <v>5.5800000000000002E-2</v>
      </c>
      <c r="E9" s="13">
        <v>0.11</v>
      </c>
      <c r="F9" s="13">
        <v>5.2999999999999999E-2</v>
      </c>
      <c r="G9" s="13">
        <v>8.2900000000000001E-2</v>
      </c>
      <c r="H9" s="13">
        <v>8.8300000000000003E-2</v>
      </c>
      <c r="I9" s="13">
        <v>9.5100000000000004E-2</v>
      </c>
      <c r="J9" s="13">
        <v>5.4600000000000003E-2</v>
      </c>
      <c r="K9" s="13">
        <v>4.9299999999999997E-2</v>
      </c>
    </row>
    <row r="10" spans="1:11" x14ac:dyDescent="0.2">
      <c r="A10" s="6" t="s">
        <v>9</v>
      </c>
      <c r="B10" s="13">
        <v>3.6499999999999998E-2</v>
      </c>
      <c r="C10" s="13">
        <v>2.98E-2</v>
      </c>
      <c r="D10" s="13">
        <v>3.3799999999999997E-2</v>
      </c>
      <c r="E10" s="13">
        <v>2.3199999999999998E-2</v>
      </c>
      <c r="F10" s="13">
        <v>7.3800000000000004E-2</v>
      </c>
      <c r="G10" s="13">
        <v>1.7899999999999999E-2</v>
      </c>
      <c r="H10" s="13">
        <v>6.0600000000000001E-2</v>
      </c>
      <c r="I10" s="13">
        <v>4.7800000000000002E-2</v>
      </c>
      <c r="J10" s="13">
        <v>4.07E-2</v>
      </c>
      <c r="K10" s="13">
        <v>9.9000000000000008E-3</v>
      </c>
    </row>
    <row r="11" spans="1:11" x14ac:dyDescent="0.2">
      <c r="A11" s="6" t="s">
        <v>10</v>
      </c>
      <c r="B11" s="13">
        <v>8.0000000000000004E-4</v>
      </c>
      <c r="C11" s="13">
        <v>6.1000000000000004E-3</v>
      </c>
      <c r="D11" s="13">
        <v>2.3999999999999998E-3</v>
      </c>
      <c r="E11" s="13">
        <v>5.1999999999999998E-3</v>
      </c>
      <c r="F11" s="13">
        <v>3.56E-2</v>
      </c>
      <c r="G11" s="13">
        <v>0</v>
      </c>
      <c r="H11" s="13">
        <v>0</v>
      </c>
      <c r="I11" s="13">
        <v>3.3999999999999998E-3</v>
      </c>
      <c r="J11" s="13">
        <v>3.6499999999999998E-2</v>
      </c>
      <c r="K11" s="13">
        <v>0</v>
      </c>
    </row>
    <row r="12" spans="1:11" x14ac:dyDescent="0.2">
      <c r="A12" s="6" t="s">
        <v>11</v>
      </c>
      <c r="B12" s="13">
        <v>5.9700000000000003E-2</v>
      </c>
      <c r="C12" s="13">
        <v>4.6899999999999997E-2</v>
      </c>
      <c r="D12" s="13">
        <v>5.8799999999999998E-2</v>
      </c>
      <c r="E12" s="13">
        <v>8.9999999999999998E-4</v>
      </c>
      <c r="F12" s="13">
        <v>5.0500000000000003E-2</v>
      </c>
      <c r="G12" s="13">
        <v>3.8300000000000001E-2</v>
      </c>
      <c r="H12" s="13">
        <v>5.9999999999999995E-4</v>
      </c>
      <c r="I12" s="13">
        <v>9.9000000000000005E-2</v>
      </c>
      <c r="J12" s="13">
        <v>3.2000000000000001E-2</v>
      </c>
      <c r="K12" s="13">
        <v>5.4000000000000003E-3</v>
      </c>
    </row>
    <row r="13" spans="1:11" x14ac:dyDescent="0.2">
      <c r="A13" s="6" t="s">
        <v>12</v>
      </c>
      <c r="B13" s="13">
        <v>3.8E-3</v>
      </c>
      <c r="C13" s="13">
        <v>2.2700000000000001E-2</v>
      </c>
      <c r="D13" s="13">
        <v>2.0999999999999999E-3</v>
      </c>
      <c r="E13" s="13">
        <v>9.4999999999999998E-3</v>
      </c>
      <c r="F13" s="13">
        <v>1.1000000000000001E-3</v>
      </c>
      <c r="G13" s="13">
        <v>8.1699999999999995E-2</v>
      </c>
      <c r="H13" s="13">
        <v>9.7000000000000003E-3</v>
      </c>
      <c r="I13" s="13">
        <v>4.3E-3</v>
      </c>
      <c r="J13" s="13">
        <v>7.1999999999999998E-3</v>
      </c>
      <c r="K13" s="13">
        <v>1.2999999999999999E-3</v>
      </c>
    </row>
    <row r="14" spans="1:11" x14ac:dyDescent="0.2">
      <c r="A14" s="6" t="s">
        <v>13</v>
      </c>
      <c r="B14" s="13">
        <v>3.1899999999999998E-2</v>
      </c>
      <c r="C14" s="13">
        <v>2.9499999999999998E-2</v>
      </c>
      <c r="D14" s="13">
        <v>2E-3</v>
      </c>
      <c r="E14" s="13">
        <v>7.1900000000000006E-2</v>
      </c>
      <c r="F14" s="13">
        <v>7.3000000000000001E-3</v>
      </c>
      <c r="G14" s="13">
        <v>1.9400000000000001E-2</v>
      </c>
      <c r="H14" s="13">
        <v>1.9E-2</v>
      </c>
      <c r="I14" s="13">
        <v>6.6E-3</v>
      </c>
      <c r="J14" s="13">
        <v>5.5999999999999999E-3</v>
      </c>
      <c r="K14" s="13">
        <v>5.0000000000000001E-4</v>
      </c>
    </row>
    <row r="15" spans="1:11" x14ac:dyDescent="0.2">
      <c r="A15" s="6" t="s">
        <v>14</v>
      </c>
      <c r="B15" s="13">
        <v>6.3E-2</v>
      </c>
      <c r="C15" s="13">
        <v>4.3299999999999998E-2</v>
      </c>
      <c r="D15" s="13">
        <v>6.2300000000000001E-2</v>
      </c>
      <c r="E15" s="13">
        <v>6.9500000000000006E-2</v>
      </c>
      <c r="F15" s="13">
        <v>8.3000000000000004E-2</v>
      </c>
      <c r="G15" s="13">
        <v>3.7699999999999997E-2</v>
      </c>
      <c r="H15" s="13">
        <v>2.7400000000000001E-2</v>
      </c>
      <c r="I15" s="13">
        <v>7.1199999999999999E-2</v>
      </c>
      <c r="J15" s="13">
        <v>0.12790000000000001</v>
      </c>
      <c r="K15" s="13">
        <v>0.1085</v>
      </c>
    </row>
    <row r="16" spans="1:11" x14ac:dyDescent="0.2">
      <c r="A16" s="6" t="s">
        <v>15</v>
      </c>
      <c r="B16" s="13">
        <v>7.7299999999999994E-2</v>
      </c>
      <c r="C16" s="13">
        <v>5.8599999999999999E-2</v>
      </c>
      <c r="D16" s="13">
        <v>7.2900000000000006E-2</v>
      </c>
      <c r="E16" s="13">
        <v>0.1013</v>
      </c>
      <c r="F16" s="13">
        <v>6.5699999999999995E-2</v>
      </c>
      <c r="G16" s="13">
        <v>2.4400000000000002E-2</v>
      </c>
      <c r="H16" s="13">
        <v>4.0099999999999997E-2</v>
      </c>
      <c r="I16" s="13">
        <v>6.3700000000000007E-2</v>
      </c>
      <c r="J16" s="13">
        <v>6.6900000000000001E-2</v>
      </c>
      <c r="K16" s="13">
        <v>7.6600000000000001E-2</v>
      </c>
    </row>
    <row r="17" spans="1:11" x14ac:dyDescent="0.2">
      <c r="A17" s="6" t="s">
        <v>16</v>
      </c>
      <c r="B17" s="13">
        <v>5.16E-2</v>
      </c>
      <c r="C17" s="13">
        <v>0.1042</v>
      </c>
      <c r="D17" s="13">
        <v>2.6100000000000002E-2</v>
      </c>
      <c r="E17" s="13">
        <v>5.45E-2</v>
      </c>
      <c r="F17" s="13">
        <v>8.2799999999999999E-2</v>
      </c>
      <c r="G17" s="13">
        <v>8.1600000000000006E-2</v>
      </c>
      <c r="H17" s="13">
        <v>5.7000000000000002E-3</v>
      </c>
      <c r="I17" s="13">
        <v>5.9400000000000001E-2</v>
      </c>
      <c r="J17" s="13">
        <v>0.1139</v>
      </c>
      <c r="K17" s="13">
        <v>2.24E-2</v>
      </c>
    </row>
    <row r="18" spans="1:11" x14ac:dyDescent="0.2">
      <c r="A18" s="6" t="s">
        <v>19</v>
      </c>
      <c r="B18" s="13">
        <f t="shared" ref="B18:K18" si="0">SUM(B3:B17)</f>
        <v>1.0001</v>
      </c>
      <c r="C18" s="13">
        <f t="shared" si="0"/>
        <v>0.99990000000000001</v>
      </c>
      <c r="D18" s="13">
        <f t="shared" si="0"/>
        <v>0.99999999999999978</v>
      </c>
      <c r="E18" s="13">
        <f t="shared" si="0"/>
        <v>1.0000999999999998</v>
      </c>
      <c r="F18" s="13">
        <f t="shared" si="0"/>
        <v>0.99999999999999989</v>
      </c>
      <c r="G18" s="13">
        <f t="shared" si="0"/>
        <v>0.99999999999999989</v>
      </c>
      <c r="H18" s="13">
        <f t="shared" si="0"/>
        <v>0.99990000000000012</v>
      </c>
      <c r="I18" s="13">
        <f t="shared" si="0"/>
        <v>1.0000999999999998</v>
      </c>
      <c r="J18" s="13">
        <f t="shared" si="0"/>
        <v>0.9998999999999999</v>
      </c>
      <c r="K18" s="13">
        <f t="shared" si="0"/>
        <v>0.99990000000000001</v>
      </c>
    </row>
    <row r="20" spans="1:11" x14ac:dyDescent="0.2">
      <c r="B20" s="7" t="s">
        <v>28</v>
      </c>
      <c r="C20" s="7" t="s">
        <v>41</v>
      </c>
      <c r="D20" s="7" t="s">
        <v>43</v>
      </c>
      <c r="E20" s="7" t="s">
        <v>45</v>
      </c>
      <c r="F20" s="7" t="s">
        <v>47</v>
      </c>
      <c r="G20" s="8" t="s">
        <v>35</v>
      </c>
      <c r="H20" s="8" t="s">
        <v>33</v>
      </c>
    </row>
    <row r="21" spans="1:11" x14ac:dyDescent="0.2">
      <c r="B21" s="7"/>
      <c r="C21" s="7" t="s">
        <v>40</v>
      </c>
      <c r="D21" s="7" t="s">
        <v>42</v>
      </c>
      <c r="E21" s="7" t="s">
        <v>44</v>
      </c>
      <c r="F21" s="7" t="s">
        <v>46</v>
      </c>
      <c r="G21" s="8"/>
      <c r="H21" s="3"/>
    </row>
    <row r="22" spans="1:11" x14ac:dyDescent="0.2">
      <c r="A22" s="6" t="s">
        <v>2</v>
      </c>
      <c r="B22" s="13">
        <v>6.9500000000000006E-2</v>
      </c>
      <c r="C22" s="13">
        <v>9.9599999999999994E-2</v>
      </c>
      <c r="D22" s="13">
        <v>0.11360000000000001</v>
      </c>
      <c r="E22" s="13">
        <v>9.6500000000000002E-2</v>
      </c>
      <c r="F22" s="13">
        <v>9.2999999999999999E-2</v>
      </c>
      <c r="G22" s="13">
        <v>9.69E-2</v>
      </c>
      <c r="H22" s="14">
        <v>8.7300000000000003E-2</v>
      </c>
    </row>
    <row r="23" spans="1:11" x14ac:dyDescent="0.2">
      <c r="A23" s="6" t="s">
        <v>3</v>
      </c>
      <c r="B23" s="13">
        <v>0.26679999999999998</v>
      </c>
      <c r="C23" s="13">
        <v>0.22159999999999999</v>
      </c>
      <c r="D23" s="13">
        <v>0.20530000000000001</v>
      </c>
      <c r="E23" s="13">
        <v>0.2389</v>
      </c>
      <c r="F23" s="13">
        <v>0.25509999999999999</v>
      </c>
      <c r="G23" s="13">
        <v>0.2319</v>
      </c>
      <c r="H23" s="14">
        <v>0.18709999999999999</v>
      </c>
    </row>
    <row r="24" spans="1:11" x14ac:dyDescent="0.2">
      <c r="A24" s="6" t="s">
        <v>4</v>
      </c>
      <c r="B24" s="13">
        <v>0.14549999999999999</v>
      </c>
      <c r="C24" s="13">
        <v>0.14080000000000001</v>
      </c>
      <c r="D24" s="13">
        <v>0.16239999999999999</v>
      </c>
      <c r="E24" s="13">
        <v>0.1691</v>
      </c>
      <c r="F24" s="13">
        <v>0.1827</v>
      </c>
      <c r="G24" s="13">
        <v>0.14019999999999999</v>
      </c>
      <c r="H24" s="14">
        <v>0.16320000000000001</v>
      </c>
    </row>
    <row r="25" spans="1:11" x14ac:dyDescent="0.2">
      <c r="A25" s="6" t="s">
        <v>5</v>
      </c>
      <c r="B25" s="13">
        <v>3.2599999999999997E-2</v>
      </c>
      <c r="C25" s="13">
        <v>2.3E-3</v>
      </c>
      <c r="D25" s="13">
        <v>1.4800000000000001E-2</v>
      </c>
      <c r="E25" s="13">
        <v>6.3200000000000006E-2</v>
      </c>
      <c r="F25" s="13">
        <v>1.6299999999999999E-2</v>
      </c>
      <c r="G25" s="13">
        <v>2.98E-2</v>
      </c>
      <c r="H25" s="14">
        <v>1.77E-2</v>
      </c>
    </row>
    <row r="26" spans="1:11" x14ac:dyDescent="0.2">
      <c r="A26" s="6" t="s">
        <v>6</v>
      </c>
      <c r="B26" s="13">
        <v>3.3599999999999998E-2</v>
      </c>
      <c r="C26" s="13">
        <v>1.01E-2</v>
      </c>
      <c r="D26" s="13">
        <v>2.98E-2</v>
      </c>
      <c r="E26" s="13">
        <v>2.5600000000000001E-2</v>
      </c>
      <c r="F26" s="13">
        <v>1.9199999999999998E-2</v>
      </c>
      <c r="G26" s="13">
        <v>2.5399999999999999E-2</v>
      </c>
      <c r="H26" s="14">
        <v>1.32E-2</v>
      </c>
    </row>
    <row r="27" spans="1:11" x14ac:dyDescent="0.2">
      <c r="A27" s="6" t="s">
        <v>7</v>
      </c>
      <c r="B27" s="13">
        <v>6.7199999999999996E-2</v>
      </c>
      <c r="C27" s="13">
        <v>7.9299999999999995E-2</v>
      </c>
      <c r="D27" s="13">
        <v>0.11210000000000001</v>
      </c>
      <c r="E27" s="13">
        <v>6.3399999999999998E-2</v>
      </c>
      <c r="F27" s="13">
        <v>6.3899999999999998E-2</v>
      </c>
      <c r="G27" s="13">
        <v>8.8599999999999998E-2</v>
      </c>
      <c r="H27" s="14">
        <v>8.4199999999999997E-2</v>
      </c>
    </row>
    <row r="28" spans="1:11" x14ac:dyDescent="0.2">
      <c r="A28" s="6" t="s">
        <v>8</v>
      </c>
      <c r="B28" s="13">
        <v>5.6300000000000003E-2</v>
      </c>
      <c r="C28" s="13">
        <v>3.5000000000000003E-2</v>
      </c>
      <c r="D28" s="13">
        <v>4.9799999999999997E-2</v>
      </c>
      <c r="E28" s="13">
        <v>3.4599999999999999E-2</v>
      </c>
      <c r="F28" s="13">
        <v>5.4100000000000002E-2</v>
      </c>
      <c r="G28" s="13">
        <v>6.6299999999999998E-2</v>
      </c>
      <c r="H28" s="14">
        <v>9.9299999999999999E-2</v>
      </c>
    </row>
    <row r="29" spans="1:11" x14ac:dyDescent="0.2">
      <c r="A29" s="6" t="s">
        <v>9</v>
      </c>
      <c r="B29" s="13">
        <v>2.5000000000000001E-2</v>
      </c>
      <c r="C29" s="13">
        <v>2.9600000000000001E-2</v>
      </c>
      <c r="D29" s="13">
        <v>1.89E-2</v>
      </c>
      <c r="E29" s="13">
        <v>4.4600000000000001E-2</v>
      </c>
      <c r="F29" s="13">
        <v>2.1700000000000001E-2</v>
      </c>
      <c r="G29" s="13">
        <v>3.4299999999999997E-2</v>
      </c>
      <c r="H29" s="14">
        <v>4.7E-2</v>
      </c>
    </row>
    <row r="30" spans="1:11" x14ac:dyDescent="0.2">
      <c r="A30" s="6" t="s">
        <v>10</v>
      </c>
      <c r="B30" s="13">
        <v>1.1999999999999999E-3</v>
      </c>
      <c r="C30" s="13">
        <v>1.67E-2</v>
      </c>
      <c r="D30" s="13">
        <v>2.1700000000000001E-2</v>
      </c>
      <c r="E30" s="13">
        <v>0</v>
      </c>
      <c r="F30" s="13">
        <v>0</v>
      </c>
      <c r="G30" s="13">
        <v>8.6E-3</v>
      </c>
      <c r="H30" s="14">
        <v>0</v>
      </c>
    </row>
    <row r="31" spans="1:11" x14ac:dyDescent="0.2">
      <c r="A31" s="6" t="s">
        <v>11</v>
      </c>
      <c r="B31" s="13">
        <v>5.2200000000000003E-2</v>
      </c>
      <c r="C31" s="13">
        <v>4.2599999999999999E-2</v>
      </c>
      <c r="D31" s="13">
        <v>3.7699999999999997E-2</v>
      </c>
      <c r="E31" s="13">
        <v>5.5399999999999998E-2</v>
      </c>
      <c r="F31" s="13">
        <v>5.5300000000000002E-2</v>
      </c>
      <c r="G31" s="13">
        <v>4.24E-2</v>
      </c>
      <c r="H31" s="14">
        <v>4.53E-2</v>
      </c>
    </row>
    <row r="32" spans="1:11" x14ac:dyDescent="0.2">
      <c r="A32" s="6" t="s">
        <v>12</v>
      </c>
      <c r="B32" s="13">
        <v>1.4800000000000001E-2</v>
      </c>
      <c r="C32" s="13">
        <v>4.0000000000000001E-3</v>
      </c>
      <c r="D32" s="13">
        <v>2.2000000000000001E-3</v>
      </c>
      <c r="E32" s="13">
        <v>1.9E-3</v>
      </c>
      <c r="F32" s="13">
        <v>4.0000000000000002E-4</v>
      </c>
      <c r="G32" s="13">
        <v>1.11E-2</v>
      </c>
      <c r="H32" s="14">
        <v>9.7000000000000003E-3</v>
      </c>
    </row>
    <row r="33" spans="1:11" x14ac:dyDescent="0.2">
      <c r="A33" s="6" t="s">
        <v>13</v>
      </c>
      <c r="B33" s="13">
        <v>4.3900000000000002E-2</v>
      </c>
      <c r="C33" s="13">
        <v>9.7000000000000003E-3</v>
      </c>
      <c r="D33" s="13">
        <v>5.9999999999999995E-4</v>
      </c>
      <c r="E33" s="13">
        <v>3.3799999999999997E-2</v>
      </c>
      <c r="F33" s="13">
        <v>4.3700000000000003E-2</v>
      </c>
      <c r="G33" s="13">
        <v>2.1700000000000001E-2</v>
      </c>
      <c r="H33" s="14">
        <v>2.5100000000000001E-2</v>
      </c>
    </row>
    <row r="34" spans="1:11" x14ac:dyDescent="0.2">
      <c r="A34" s="6" t="s">
        <v>14</v>
      </c>
      <c r="B34" s="13">
        <v>6.1800000000000001E-2</v>
      </c>
      <c r="C34" s="13">
        <v>7.0400000000000004E-2</v>
      </c>
      <c r="D34" s="13">
        <v>7.5800000000000006E-2</v>
      </c>
      <c r="E34" s="13">
        <v>3.8300000000000001E-2</v>
      </c>
      <c r="F34" s="13">
        <v>3.3099999999999997E-2</v>
      </c>
      <c r="G34" s="13">
        <v>6.4899999999999999E-2</v>
      </c>
      <c r="H34" s="14">
        <v>8.9599999999999999E-2</v>
      </c>
    </row>
    <row r="35" spans="1:11" x14ac:dyDescent="0.2">
      <c r="A35" s="6" t="s">
        <v>15</v>
      </c>
      <c r="B35" s="13">
        <v>6.1499999999999999E-2</v>
      </c>
      <c r="C35" s="13">
        <v>0.1018</v>
      </c>
      <c r="D35" s="13">
        <v>8.9800000000000005E-2</v>
      </c>
      <c r="E35" s="13">
        <v>1.4200000000000001E-2</v>
      </c>
      <c r="F35" s="13">
        <v>8.8999999999999999E-3</v>
      </c>
      <c r="G35" s="13">
        <v>6.1600000000000002E-2</v>
      </c>
      <c r="H35" s="14">
        <v>7.6200000000000004E-2</v>
      </c>
    </row>
    <row r="36" spans="1:11" x14ac:dyDescent="0.2">
      <c r="A36" s="6" t="s">
        <v>16</v>
      </c>
      <c r="B36" s="13">
        <v>6.8099999999999994E-2</v>
      </c>
      <c r="C36" s="13">
        <v>0.1366</v>
      </c>
      <c r="D36" s="13">
        <v>6.54E-2</v>
      </c>
      <c r="E36" s="13">
        <v>0.1206</v>
      </c>
      <c r="F36" s="13">
        <v>0.1527</v>
      </c>
      <c r="G36" s="13">
        <v>7.6399999999999996E-2</v>
      </c>
      <c r="H36" s="14">
        <v>5.5300000000000002E-2</v>
      </c>
    </row>
    <row r="37" spans="1:11" x14ac:dyDescent="0.2">
      <c r="A37" s="6" t="s">
        <v>19</v>
      </c>
      <c r="B37" s="13">
        <f t="shared" ref="B37:H37" si="1">SUM(B22:B36)</f>
        <v>1</v>
      </c>
      <c r="C37" s="13">
        <f t="shared" si="1"/>
        <v>1.0001</v>
      </c>
      <c r="D37" s="13">
        <f t="shared" si="1"/>
        <v>0.99990000000000001</v>
      </c>
      <c r="E37" s="13">
        <f t="shared" si="1"/>
        <v>1.0001</v>
      </c>
      <c r="F37" s="13">
        <f t="shared" si="1"/>
        <v>1.0001</v>
      </c>
      <c r="G37" s="13">
        <f t="shared" si="1"/>
        <v>1.0001</v>
      </c>
      <c r="H37" s="13">
        <f t="shared" si="1"/>
        <v>1.0002</v>
      </c>
    </row>
    <row r="38" spans="1:11" x14ac:dyDescent="0.2">
      <c r="A38" s="3" t="s">
        <v>34</v>
      </c>
      <c r="B38" s="7" t="s">
        <v>17</v>
      </c>
      <c r="C38" s="7" t="s">
        <v>18</v>
      </c>
      <c r="D38" s="7" t="s">
        <v>51</v>
      </c>
      <c r="E38" s="7" t="s">
        <v>49</v>
      </c>
      <c r="F38" s="7" t="s">
        <v>37</v>
      </c>
      <c r="G38" s="7" t="s">
        <v>23</v>
      </c>
      <c r="H38" s="7" t="s">
        <v>52</v>
      </c>
      <c r="I38" s="7" t="s">
        <v>54</v>
      </c>
      <c r="J38" s="7" t="s">
        <v>26</v>
      </c>
      <c r="K38" s="7" t="s">
        <v>39</v>
      </c>
    </row>
    <row r="39" spans="1:11" x14ac:dyDescent="0.2">
      <c r="A39" s="3" t="s">
        <v>58</v>
      </c>
      <c r="B39" s="7"/>
      <c r="C39" s="7"/>
      <c r="D39" s="7" t="s">
        <v>50</v>
      </c>
      <c r="E39" s="7" t="s">
        <v>48</v>
      </c>
      <c r="F39" s="7" t="s">
        <v>36</v>
      </c>
      <c r="G39" s="7"/>
      <c r="H39" s="7" t="s">
        <v>50</v>
      </c>
      <c r="I39" s="7" t="s">
        <v>53</v>
      </c>
      <c r="J39" s="7"/>
      <c r="K39" s="7" t="s">
        <v>38</v>
      </c>
    </row>
    <row r="40" spans="1:11" x14ac:dyDescent="0.2">
      <c r="A40" s="6" t="s">
        <v>2</v>
      </c>
      <c r="B40" s="11">
        <v>95.92</v>
      </c>
      <c r="C40" s="11">
        <v>126.41</v>
      </c>
      <c r="D40" s="11">
        <v>99.82</v>
      </c>
      <c r="E40" s="11">
        <v>96.91</v>
      </c>
      <c r="F40" s="11">
        <v>53.65</v>
      </c>
      <c r="G40" s="11">
        <v>80.31</v>
      </c>
      <c r="H40" s="11">
        <v>76.12</v>
      </c>
      <c r="I40" s="11">
        <v>62.07</v>
      </c>
      <c r="J40" s="11">
        <v>105.68</v>
      </c>
      <c r="K40" s="11">
        <v>126.47</v>
      </c>
    </row>
    <row r="41" spans="1:11" x14ac:dyDescent="0.2">
      <c r="A41" s="6" t="s">
        <v>3</v>
      </c>
      <c r="B41" s="11">
        <v>193.9</v>
      </c>
      <c r="C41" s="11">
        <v>284.63</v>
      </c>
      <c r="D41" s="11">
        <v>197.62</v>
      </c>
      <c r="E41" s="11">
        <v>173.36</v>
      </c>
      <c r="F41" s="11">
        <v>178.21</v>
      </c>
      <c r="G41" s="11">
        <v>205.43</v>
      </c>
      <c r="H41" s="11">
        <v>255.38</v>
      </c>
      <c r="I41" s="11">
        <v>195.08</v>
      </c>
      <c r="J41" s="11">
        <v>217.12</v>
      </c>
      <c r="K41" s="11">
        <v>244.86</v>
      </c>
    </row>
    <row r="42" spans="1:11" x14ac:dyDescent="0.2">
      <c r="A42" s="6" t="s">
        <v>4</v>
      </c>
      <c r="B42" s="11">
        <v>126.6</v>
      </c>
      <c r="C42" s="11">
        <v>192.35</v>
      </c>
      <c r="D42" s="11">
        <v>129.07</v>
      </c>
      <c r="E42" s="11">
        <v>116.2</v>
      </c>
      <c r="F42" s="11">
        <v>100.33</v>
      </c>
      <c r="G42" s="11">
        <v>118.12</v>
      </c>
      <c r="H42" s="11">
        <v>115.98</v>
      </c>
      <c r="I42" s="11">
        <v>109.94</v>
      </c>
      <c r="J42" s="11">
        <v>194.68</v>
      </c>
      <c r="K42" s="11">
        <v>64.77</v>
      </c>
    </row>
    <row r="43" spans="1:11" x14ac:dyDescent="0.2">
      <c r="A43" s="6" t="s">
        <v>5</v>
      </c>
      <c r="B43" s="12">
        <v>0</v>
      </c>
      <c r="C43" s="12">
        <v>1.86</v>
      </c>
      <c r="D43" s="11">
        <v>61.07</v>
      </c>
      <c r="E43" s="11">
        <v>20.079999999999998</v>
      </c>
      <c r="F43" s="11">
        <v>74.930000000000007</v>
      </c>
      <c r="G43" s="11">
        <v>35.18</v>
      </c>
      <c r="H43" s="11">
        <v>39.270000000000003</v>
      </c>
      <c r="I43" s="11">
        <v>37.549999999999997</v>
      </c>
      <c r="J43" s="12">
        <v>0</v>
      </c>
      <c r="K43" s="11">
        <v>14.78</v>
      </c>
    </row>
    <row r="44" spans="1:11" x14ac:dyDescent="0.2">
      <c r="A44" s="6" t="s">
        <v>6</v>
      </c>
      <c r="B44" s="11">
        <v>12.64</v>
      </c>
      <c r="C44" s="11">
        <v>18.37</v>
      </c>
      <c r="D44" s="11">
        <v>20</v>
      </c>
      <c r="E44" s="11">
        <v>36.229999999999997</v>
      </c>
      <c r="F44" s="11">
        <v>13.92</v>
      </c>
      <c r="G44" s="11">
        <v>48.95</v>
      </c>
      <c r="H44" s="11">
        <v>45.78</v>
      </c>
      <c r="I44" s="11">
        <v>14.07</v>
      </c>
      <c r="J44" s="11">
        <v>12.4</v>
      </c>
      <c r="K44" s="11">
        <v>17.57</v>
      </c>
    </row>
    <row r="45" spans="1:11" x14ac:dyDescent="0.2">
      <c r="A45" s="6" t="s">
        <v>7</v>
      </c>
      <c r="B45" s="11">
        <v>83.09</v>
      </c>
      <c r="C45" s="11">
        <v>108.46</v>
      </c>
      <c r="D45" s="11">
        <v>136.04</v>
      </c>
      <c r="E45" s="11">
        <v>73.3</v>
      </c>
      <c r="F45" s="11">
        <v>85.56</v>
      </c>
      <c r="G45" s="11">
        <v>63.46</v>
      </c>
      <c r="H45" s="11">
        <v>84.79</v>
      </c>
      <c r="I45" s="11">
        <v>66.09</v>
      </c>
      <c r="J45" s="11">
        <v>121.95</v>
      </c>
      <c r="K45" s="11">
        <v>76.430000000000007</v>
      </c>
    </row>
    <row r="46" spans="1:11" x14ac:dyDescent="0.2">
      <c r="A46" s="6" t="s">
        <v>8</v>
      </c>
      <c r="B46" s="11">
        <v>81.760000000000005</v>
      </c>
      <c r="C46" s="11">
        <v>104.88</v>
      </c>
      <c r="D46" s="11">
        <v>52.44</v>
      </c>
      <c r="E46" s="11">
        <v>102.57</v>
      </c>
      <c r="F46" s="11">
        <v>49.15</v>
      </c>
      <c r="G46" s="11">
        <v>73.239999999999995</v>
      </c>
      <c r="H46" s="11">
        <v>72.78</v>
      </c>
      <c r="I46" s="11">
        <v>83.81</v>
      </c>
      <c r="J46" s="11">
        <v>69.209999999999994</v>
      </c>
      <c r="K46" s="11">
        <v>37.04</v>
      </c>
    </row>
    <row r="47" spans="1:11" x14ac:dyDescent="0.2">
      <c r="A47" s="6" t="s">
        <v>9</v>
      </c>
      <c r="B47" s="11">
        <v>32.14</v>
      </c>
      <c r="C47" s="11">
        <v>37.799999999999997</v>
      </c>
      <c r="D47" s="11">
        <v>31.85</v>
      </c>
      <c r="E47" s="11">
        <v>21.59</v>
      </c>
      <c r="F47" s="11">
        <v>68.37</v>
      </c>
      <c r="G47" s="11">
        <v>15.96</v>
      </c>
      <c r="H47" s="11">
        <v>50</v>
      </c>
      <c r="I47" s="11">
        <v>42.12</v>
      </c>
      <c r="J47" s="11">
        <v>51.59</v>
      </c>
      <c r="K47" s="11">
        <v>7.4</v>
      </c>
    </row>
    <row r="48" spans="1:11" x14ac:dyDescent="0.2">
      <c r="A48" s="6" t="s">
        <v>10</v>
      </c>
      <c r="B48" s="12">
        <v>0.73</v>
      </c>
      <c r="C48" s="11">
        <v>7.86</v>
      </c>
      <c r="D48" s="11">
        <v>2.2599999999999998</v>
      </c>
      <c r="E48" s="11">
        <v>4.8600000000000003</v>
      </c>
      <c r="F48" s="11">
        <v>32.93</v>
      </c>
      <c r="G48" s="12">
        <v>0</v>
      </c>
      <c r="H48" s="12">
        <v>0</v>
      </c>
      <c r="I48" s="11">
        <v>2.95</v>
      </c>
      <c r="J48" s="11">
        <v>46.17</v>
      </c>
      <c r="K48" s="12">
        <v>0</v>
      </c>
    </row>
    <row r="49" spans="1:11" x14ac:dyDescent="0.2">
      <c r="A49" s="6" t="s">
        <v>11</v>
      </c>
      <c r="B49" s="11">
        <v>52.54</v>
      </c>
      <c r="C49" s="11">
        <v>59.72</v>
      </c>
      <c r="D49" s="11">
        <v>55.37</v>
      </c>
      <c r="E49" s="12">
        <v>0.87</v>
      </c>
      <c r="F49" s="11">
        <v>46.73</v>
      </c>
      <c r="G49" s="11">
        <v>34.31</v>
      </c>
      <c r="H49" s="12">
        <v>0.5</v>
      </c>
      <c r="I49" s="11">
        <v>87.35</v>
      </c>
      <c r="J49" s="11">
        <v>40.46</v>
      </c>
      <c r="K49" s="12">
        <v>4.04</v>
      </c>
    </row>
    <row r="50" spans="1:11" x14ac:dyDescent="0.2">
      <c r="A50" s="6" t="s">
        <v>12</v>
      </c>
      <c r="B50" s="11">
        <v>3.33</v>
      </c>
      <c r="C50" s="11">
        <v>28.74</v>
      </c>
      <c r="D50" s="11">
        <v>2</v>
      </c>
      <c r="E50" s="11">
        <v>8.84</v>
      </c>
      <c r="F50" s="11">
        <v>0.99</v>
      </c>
      <c r="G50" s="11">
        <v>73.319999999999993</v>
      </c>
      <c r="H50" s="11">
        <v>8.01</v>
      </c>
      <c r="I50" s="11">
        <v>3.77</v>
      </c>
      <c r="J50" s="11">
        <v>9.07</v>
      </c>
      <c r="K50" s="11">
        <v>1.01</v>
      </c>
    </row>
    <row r="51" spans="1:11" x14ac:dyDescent="0.2">
      <c r="A51" s="6" t="s">
        <v>13</v>
      </c>
      <c r="B51" s="11">
        <v>28.05</v>
      </c>
      <c r="C51" s="11">
        <v>37.74</v>
      </c>
      <c r="D51" s="12">
        <v>1.84</v>
      </c>
      <c r="E51" s="11">
        <v>66.930000000000007</v>
      </c>
      <c r="F51" s="11">
        <v>6.79</v>
      </c>
      <c r="G51" s="11">
        <v>17.37</v>
      </c>
      <c r="H51" s="11">
        <v>15.71</v>
      </c>
      <c r="I51" s="11">
        <v>5.81</v>
      </c>
      <c r="J51" s="11">
        <v>7.11</v>
      </c>
      <c r="K51" s="12">
        <v>0.34</v>
      </c>
    </row>
    <row r="52" spans="1:11" x14ac:dyDescent="0.2">
      <c r="A52" s="6" t="s">
        <v>14</v>
      </c>
      <c r="B52" s="11">
        <v>55.37</v>
      </c>
      <c r="C52" s="11">
        <v>54.96</v>
      </c>
      <c r="D52" s="11">
        <v>58.63</v>
      </c>
      <c r="E52" s="11">
        <v>64.77</v>
      </c>
      <c r="F52" s="11">
        <v>76.95</v>
      </c>
      <c r="G52" s="11">
        <v>33.729999999999997</v>
      </c>
      <c r="H52" s="11">
        <v>22.59</v>
      </c>
      <c r="I52" s="11">
        <v>62.86</v>
      </c>
      <c r="J52" s="11">
        <v>161.94999999999999</v>
      </c>
      <c r="K52" s="11">
        <v>81.69</v>
      </c>
    </row>
    <row r="53" spans="1:11" x14ac:dyDescent="0.2">
      <c r="A53" s="6" t="s">
        <v>15</v>
      </c>
      <c r="B53" s="11">
        <v>68.03</v>
      </c>
      <c r="C53" s="11">
        <v>74.42</v>
      </c>
      <c r="D53" s="11">
        <v>68.650000000000006</v>
      </c>
      <c r="E53" s="11">
        <v>94.39</v>
      </c>
      <c r="F53" s="11">
        <v>60.79</v>
      </c>
      <c r="G53" s="11">
        <v>21.62</v>
      </c>
      <c r="H53" s="11">
        <v>33.08</v>
      </c>
      <c r="I53" s="11">
        <v>56.22</v>
      </c>
      <c r="J53" s="11">
        <v>84.76</v>
      </c>
      <c r="K53" s="11">
        <v>57.47</v>
      </c>
    </row>
    <row r="54" spans="1:11" x14ac:dyDescent="0.2">
      <c r="A54" s="6" t="s">
        <v>16</v>
      </c>
      <c r="B54" s="11">
        <v>45.4</v>
      </c>
      <c r="C54" s="11">
        <v>132.85</v>
      </c>
      <c r="D54" s="11">
        <v>24.56</v>
      </c>
      <c r="E54" s="11">
        <v>50.72</v>
      </c>
      <c r="F54" s="11">
        <v>76.59</v>
      </c>
      <c r="G54" s="11">
        <v>71.69</v>
      </c>
      <c r="H54" s="11">
        <v>4.7</v>
      </c>
      <c r="I54" s="11">
        <v>52.59</v>
      </c>
      <c r="J54" s="11">
        <v>144.30000000000001</v>
      </c>
      <c r="K54" s="11">
        <v>16.829999999999998</v>
      </c>
    </row>
    <row r="55" spans="1:11" x14ac:dyDescent="0.2">
      <c r="A55" s="6" t="s">
        <v>19</v>
      </c>
      <c r="B55" s="11">
        <f t="shared" ref="B55:K55" si="2">SUM(B40:B54)</f>
        <v>879.49999999999989</v>
      </c>
      <c r="C55" s="11">
        <f t="shared" si="2"/>
        <v>1271.05</v>
      </c>
      <c r="D55" s="11">
        <f t="shared" si="2"/>
        <v>941.21999999999991</v>
      </c>
      <c r="E55" s="11">
        <f t="shared" si="2"/>
        <v>931.62</v>
      </c>
      <c r="F55" s="11">
        <f t="shared" si="2"/>
        <v>925.89</v>
      </c>
      <c r="G55" s="11">
        <f t="shared" si="2"/>
        <v>892.69</v>
      </c>
      <c r="H55" s="11">
        <f t="shared" si="2"/>
        <v>824.69</v>
      </c>
      <c r="I55" s="11">
        <f t="shared" si="2"/>
        <v>882.2800000000002</v>
      </c>
      <c r="J55" s="11">
        <f t="shared" si="2"/>
        <v>1266.45</v>
      </c>
      <c r="K55" s="11">
        <f t="shared" si="2"/>
        <v>750.69999999999993</v>
      </c>
    </row>
    <row r="56" spans="1:11" x14ac:dyDescent="0.2">
      <c r="A56" s="17" t="s">
        <v>57</v>
      </c>
    </row>
    <row r="57" spans="1:11" x14ac:dyDescent="0.2">
      <c r="B57" s="7" t="s">
        <v>28</v>
      </c>
      <c r="C57" s="7" t="s">
        <v>41</v>
      </c>
      <c r="D57" s="7" t="s">
        <v>43</v>
      </c>
      <c r="E57" s="7" t="s">
        <v>45</v>
      </c>
      <c r="F57" s="7" t="s">
        <v>47</v>
      </c>
      <c r="G57" s="8" t="s">
        <v>35</v>
      </c>
      <c r="H57" s="8" t="s">
        <v>33</v>
      </c>
    </row>
    <row r="58" spans="1:11" x14ac:dyDescent="0.2">
      <c r="B58" s="7"/>
      <c r="C58" s="7" t="s">
        <v>40</v>
      </c>
      <c r="D58" s="7" t="s">
        <v>42</v>
      </c>
      <c r="E58" s="7" t="s">
        <v>44</v>
      </c>
      <c r="F58" s="7" t="s">
        <v>46</v>
      </c>
      <c r="G58" s="8"/>
      <c r="H58" s="3"/>
    </row>
    <row r="59" spans="1:11" x14ac:dyDescent="0.2">
      <c r="A59" s="6" t="s">
        <v>2</v>
      </c>
      <c r="B59" s="11">
        <v>85.98</v>
      </c>
      <c r="C59" s="11">
        <v>98.36</v>
      </c>
      <c r="D59" s="11">
        <v>108.57</v>
      </c>
      <c r="E59" s="11">
        <v>118.7</v>
      </c>
      <c r="F59" s="11">
        <v>108.91</v>
      </c>
      <c r="G59" s="11">
        <v>96.26</v>
      </c>
      <c r="H59" s="11">
        <v>77.91</v>
      </c>
    </row>
    <row r="60" spans="1:11" x14ac:dyDescent="0.2">
      <c r="A60" s="6" t="s">
        <v>3</v>
      </c>
      <c r="B60" s="11">
        <v>330.19</v>
      </c>
      <c r="C60" s="11">
        <v>218.89</v>
      </c>
      <c r="D60" s="11">
        <v>196.15</v>
      </c>
      <c r="E60" s="11">
        <v>294.04000000000002</v>
      </c>
      <c r="F60" s="11">
        <v>298.98</v>
      </c>
      <c r="G60" s="11">
        <v>232.26</v>
      </c>
      <c r="H60" s="11">
        <v>166.95</v>
      </c>
    </row>
    <row r="61" spans="1:11" x14ac:dyDescent="0.2">
      <c r="A61" s="6" t="s">
        <v>4</v>
      </c>
      <c r="B61" s="11">
        <v>179.97</v>
      </c>
      <c r="C61" s="11">
        <v>139.11000000000001</v>
      </c>
      <c r="D61" s="11">
        <v>155.01</v>
      </c>
      <c r="E61" s="11">
        <v>208.05</v>
      </c>
      <c r="F61" s="11">
        <v>214.02</v>
      </c>
      <c r="G61" s="11">
        <v>144.28</v>
      </c>
      <c r="H61" s="11">
        <v>145.66999999999999</v>
      </c>
    </row>
    <row r="62" spans="1:11" x14ac:dyDescent="0.2">
      <c r="A62" s="6" t="s">
        <v>5</v>
      </c>
      <c r="B62" s="11">
        <v>40.28</v>
      </c>
      <c r="C62" s="12">
        <v>2.2400000000000002</v>
      </c>
      <c r="D62" s="11">
        <v>14.2</v>
      </c>
      <c r="E62" s="11">
        <v>77.81</v>
      </c>
      <c r="F62" s="11">
        <v>19.100000000000001</v>
      </c>
      <c r="G62" s="11">
        <v>39.479999999999997</v>
      </c>
      <c r="H62" s="11">
        <v>15.76</v>
      </c>
    </row>
    <row r="63" spans="1:11" x14ac:dyDescent="0.2">
      <c r="A63" s="6" t="s">
        <v>6</v>
      </c>
      <c r="B63" s="11">
        <v>41.59</v>
      </c>
      <c r="C63" s="11">
        <v>9.93</v>
      </c>
      <c r="D63" s="11">
        <v>28.49</v>
      </c>
      <c r="E63" s="11">
        <v>31.59</v>
      </c>
      <c r="F63" s="11">
        <v>22.48</v>
      </c>
      <c r="G63" s="11">
        <v>24.93</v>
      </c>
      <c r="H63" s="11">
        <v>11.76</v>
      </c>
    </row>
    <row r="64" spans="1:11" x14ac:dyDescent="0.2">
      <c r="A64" s="6" t="s">
        <v>7</v>
      </c>
      <c r="B64" s="11">
        <v>83.2</v>
      </c>
      <c r="C64" s="11">
        <v>78.34</v>
      </c>
      <c r="D64" s="11">
        <v>107.11</v>
      </c>
      <c r="E64" s="11">
        <v>78.05</v>
      </c>
      <c r="F64" s="11">
        <v>74.84</v>
      </c>
      <c r="G64" s="11">
        <v>88.05</v>
      </c>
      <c r="H64" s="11">
        <v>75.12</v>
      </c>
    </row>
    <row r="65" spans="1:8" x14ac:dyDescent="0.2">
      <c r="A65" s="6" t="s">
        <v>8</v>
      </c>
      <c r="B65" s="11">
        <v>69.63</v>
      </c>
      <c r="C65" s="11">
        <v>34.57</v>
      </c>
      <c r="D65" s="11">
        <v>47.48</v>
      </c>
      <c r="E65" s="11">
        <v>42.54</v>
      </c>
      <c r="F65" s="11">
        <v>63.37</v>
      </c>
      <c r="G65" s="11">
        <v>65.63</v>
      </c>
      <c r="H65" s="11">
        <v>88.53</v>
      </c>
    </row>
    <row r="66" spans="1:8" x14ac:dyDescent="0.2">
      <c r="A66" s="6" t="s">
        <v>9</v>
      </c>
      <c r="B66" s="11">
        <v>30.94</v>
      </c>
      <c r="C66" s="11">
        <v>29.29</v>
      </c>
      <c r="D66" s="11">
        <v>18.059999999999999</v>
      </c>
      <c r="E66" s="11">
        <v>54.61</v>
      </c>
      <c r="F66" s="11">
        <v>25.45</v>
      </c>
      <c r="G66" s="11">
        <v>34.479999999999997</v>
      </c>
      <c r="H66" s="11">
        <v>42.04</v>
      </c>
    </row>
    <row r="67" spans="1:8" x14ac:dyDescent="0.2">
      <c r="A67" s="6" t="s">
        <v>10</v>
      </c>
      <c r="B67" s="12">
        <v>1.49</v>
      </c>
      <c r="C67" s="11">
        <v>16.46</v>
      </c>
      <c r="D67" s="11">
        <v>20.92</v>
      </c>
      <c r="E67" s="12">
        <v>0</v>
      </c>
      <c r="F67" s="12">
        <v>0</v>
      </c>
      <c r="G67" s="11">
        <v>16.8</v>
      </c>
      <c r="H67" s="11">
        <v>0</v>
      </c>
    </row>
    <row r="68" spans="1:8" x14ac:dyDescent="0.2">
      <c r="A68" s="6" t="s">
        <v>11</v>
      </c>
      <c r="B68" s="11">
        <v>64.62</v>
      </c>
      <c r="C68" s="11">
        <v>42.11</v>
      </c>
      <c r="D68" s="11">
        <v>36.07</v>
      </c>
      <c r="E68" s="11">
        <v>68.2</v>
      </c>
      <c r="F68" s="11">
        <v>64.819999999999993</v>
      </c>
      <c r="G68" s="11">
        <v>54.52</v>
      </c>
      <c r="H68" s="11">
        <v>40.42</v>
      </c>
    </row>
    <row r="69" spans="1:8" x14ac:dyDescent="0.2">
      <c r="A69" s="6" t="s">
        <v>12</v>
      </c>
      <c r="B69" s="11">
        <v>18.32</v>
      </c>
      <c r="C69" s="11">
        <v>3.91</v>
      </c>
      <c r="D69" s="11">
        <v>2.14</v>
      </c>
      <c r="E69" s="11">
        <v>2.36</v>
      </c>
      <c r="F69" s="11">
        <v>0.52</v>
      </c>
      <c r="G69" s="11">
        <v>11.09</v>
      </c>
      <c r="H69" s="11">
        <v>8.64</v>
      </c>
    </row>
    <row r="70" spans="1:8" x14ac:dyDescent="0.2">
      <c r="A70" s="6" t="s">
        <v>13</v>
      </c>
      <c r="B70" s="11">
        <v>54.29</v>
      </c>
      <c r="C70" s="11">
        <v>9.6</v>
      </c>
      <c r="D70" s="12">
        <v>0.53</v>
      </c>
      <c r="E70" s="11">
        <v>41.6</v>
      </c>
      <c r="F70" s="11">
        <v>51.22</v>
      </c>
      <c r="G70" s="11">
        <v>28.56</v>
      </c>
      <c r="H70" s="11">
        <v>22.37</v>
      </c>
    </row>
    <row r="71" spans="1:8" x14ac:dyDescent="0.2">
      <c r="A71" s="6" t="s">
        <v>14</v>
      </c>
      <c r="B71" s="11">
        <v>76.42</v>
      </c>
      <c r="C71" s="11">
        <v>69.58</v>
      </c>
      <c r="D71" s="11">
        <v>72.459999999999994</v>
      </c>
      <c r="E71" s="11">
        <v>47.12</v>
      </c>
      <c r="F71" s="11">
        <v>38.770000000000003</v>
      </c>
      <c r="G71" s="11">
        <v>65.19</v>
      </c>
      <c r="H71" s="11">
        <v>79.92</v>
      </c>
    </row>
    <row r="72" spans="1:8" x14ac:dyDescent="0.2">
      <c r="A72" s="6" t="s">
        <v>15</v>
      </c>
      <c r="B72" s="11">
        <v>76.05</v>
      </c>
      <c r="C72" s="11">
        <v>100.58</v>
      </c>
      <c r="D72" s="11">
        <v>85.78</v>
      </c>
      <c r="E72" s="11">
        <v>17.45</v>
      </c>
      <c r="F72" s="11">
        <v>10.41</v>
      </c>
      <c r="G72" s="11">
        <v>60.65</v>
      </c>
      <c r="H72" s="11">
        <v>67.94</v>
      </c>
    </row>
    <row r="73" spans="1:8" x14ac:dyDescent="0.2">
      <c r="A73" s="6" t="s">
        <v>16</v>
      </c>
      <c r="B73" s="11">
        <v>84.26</v>
      </c>
      <c r="C73" s="11">
        <v>134.91999999999999</v>
      </c>
      <c r="D73" s="11">
        <v>62.41</v>
      </c>
      <c r="E73" s="11">
        <v>148.18</v>
      </c>
      <c r="F73" s="11">
        <v>178.92</v>
      </c>
      <c r="G73" s="11">
        <v>81.93</v>
      </c>
      <c r="H73" s="11">
        <v>49.48</v>
      </c>
    </row>
    <row r="74" spans="1:8" x14ac:dyDescent="0.2">
      <c r="A74" s="6" t="s">
        <v>19</v>
      </c>
      <c r="B74" s="11">
        <f t="shared" ref="B74:H74" si="3">SUM(B59:B73)</f>
        <v>1237.23</v>
      </c>
      <c r="C74" s="11">
        <f t="shared" si="3"/>
        <v>987.8900000000001</v>
      </c>
      <c r="D74" s="11">
        <f t="shared" si="3"/>
        <v>955.37999999999988</v>
      </c>
      <c r="E74" s="11">
        <f t="shared" si="3"/>
        <v>1230.3</v>
      </c>
      <c r="F74" s="11">
        <f t="shared" si="3"/>
        <v>1171.81</v>
      </c>
      <c r="G74" s="16">
        <f t="shared" si="3"/>
        <v>1044.1099999999997</v>
      </c>
      <c r="H74" s="11">
        <f t="shared" si="3"/>
        <v>892.50999999999976</v>
      </c>
    </row>
  </sheetData>
  <phoneticPr fontId="2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nollen</dc:creator>
  <cp:lastModifiedBy>Frank Martinez</cp:lastModifiedBy>
  <cp:lastPrinted>2010-01-14T15:52:48Z</cp:lastPrinted>
  <dcterms:created xsi:type="dcterms:W3CDTF">2010-01-13T20:57:15Z</dcterms:created>
  <dcterms:modified xsi:type="dcterms:W3CDTF">2016-04-08T17:46:16Z</dcterms:modified>
</cp:coreProperties>
</file>